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stfalen-Daten\Wahlen\Europawahlen\2024\OpenData\"/>
    </mc:Choice>
  </mc:AlternateContent>
  <bookViews>
    <workbookView xWindow="0" yWindow="-15" windowWidth="9465" windowHeight="5340" firstSheet="2" activeTab="17"/>
  </bookViews>
  <sheets>
    <sheet name="Vergleich_14_09" sheetId="5" state="hidden" r:id="rId1"/>
    <sheet name="Balkengrafiken_2014" sheetId="11" state="hidden" r:id="rId2"/>
    <sheet name="MGK_Vergleich_2024_2019" sheetId="31" r:id="rId3"/>
    <sheet name="Prozent_vorl Erg_2014" sheetId="9" state="hidden" r:id="rId4"/>
    <sheet name="Prozent_endg Erg_2009" sheetId="2" state="hidden" r:id="rId5"/>
    <sheet name="Absolut_vorl Erg_2014" sheetId="10" state="hidden" r:id="rId6"/>
    <sheet name="MGK_Prozent_vorl Erg_EU2024" sheetId="29" r:id="rId7"/>
    <sheet name="MGK_Prozent_endg Erg_2014" sheetId="25" state="hidden" r:id="rId8"/>
    <sheet name="Absolut_endg Erg_2009" sheetId="3" state="hidden" r:id="rId9"/>
    <sheet name="MGK_absolut_vorl Erg_EU2024" sheetId="30" r:id="rId10"/>
    <sheet name="MGK_absolut_endg Erg_2014" sheetId="23" state="hidden" r:id="rId11"/>
    <sheet name="4Regionen_absolut_2014" sheetId="18" state="hidden" r:id="rId12"/>
    <sheet name="4Regionen_Prozent_2014" sheetId="19" state="hidden" r:id="rId13"/>
    <sheet name="4Regionen_Differenz_2014_2009" sheetId="20" state="hidden" r:id="rId14"/>
    <sheet name="Wahlbeteiligung" sheetId="4" state="hidden" r:id="rId15"/>
    <sheet name="IT.NRW_2014_endg" sheetId="27" state="hidden" r:id="rId16"/>
    <sheet name="MGK_prozent_EU2019" sheetId="46" r:id="rId17"/>
    <sheet name="MGK_absolut_EU2019" sheetId="45" r:id="rId18"/>
    <sheet name="ITNRW_2014" sheetId="6" state="hidden" r:id="rId19"/>
    <sheet name="ITNRW_2009" sheetId="1" state="hidden" r:id="rId20"/>
    <sheet name="EASYMAP_2014" sheetId="12" state="hidden" r:id="rId21"/>
  </sheets>
  <definedNames>
    <definedName name="a05999995" localSheetId="15">IT.NRW_2014_endg!$B$1:$AR$55</definedName>
    <definedName name="_xlnm.Print_Area" localSheetId="8">'Absolut_endg Erg_2009'!$A$1:$J$45</definedName>
    <definedName name="_xlnm.Print_Area" localSheetId="5">'Absolut_vorl Erg_2014'!$A$1:$J$45</definedName>
    <definedName name="_xlnm.Print_Area" localSheetId="10">'MGK_absolut_endg Erg_2014'!$A$1:$L$45</definedName>
    <definedName name="_xlnm.Print_Area" localSheetId="17">MGK_absolut_EU2019!$A$1:$L$45</definedName>
    <definedName name="_xlnm.Print_Area" localSheetId="9">'MGK_absolut_vorl Erg_EU2024'!$A$1:$L$45</definedName>
    <definedName name="_xlnm.Print_Area" localSheetId="7">'MGK_Prozent_endg Erg_2014'!$A$1:$L$45</definedName>
    <definedName name="_xlnm.Print_Area" localSheetId="16">MGK_prozent_EU2019!$A$1:$L$45</definedName>
    <definedName name="_xlnm.Print_Area" localSheetId="6">'MGK_Prozent_vorl Erg_EU2024'!$A$1:$L$45</definedName>
    <definedName name="_xlnm.Print_Area" localSheetId="2">MGK_Vergleich_2024_2019!$A$1:$P$42</definedName>
    <definedName name="_xlnm.Print_Area" localSheetId="0">Vergleich_14_09!$A$1:$N$44</definedName>
  </definedNames>
  <calcPr calcId="162913"/>
</workbook>
</file>

<file path=xl/calcChain.xml><?xml version="1.0" encoding="utf-8"?>
<calcChain xmlns="http://schemas.openxmlformats.org/spreadsheetml/2006/main">
  <c r="E16" i="19" l="1"/>
  <c r="F16" i="19"/>
  <c r="G16" i="19"/>
  <c r="H16" i="19"/>
  <c r="I16" i="19"/>
  <c r="J16" i="19"/>
  <c r="L16" i="19"/>
  <c r="D16" i="19"/>
  <c r="E15" i="19"/>
  <c r="F15" i="19"/>
  <c r="G15" i="19"/>
  <c r="H15" i="19"/>
  <c r="I15" i="19"/>
  <c r="J15" i="19"/>
  <c r="L15" i="19"/>
  <c r="D15" i="19"/>
  <c r="E13" i="19"/>
  <c r="F13" i="19"/>
  <c r="G13" i="19"/>
  <c r="H13" i="19"/>
  <c r="I13" i="19"/>
  <c r="J13" i="19"/>
  <c r="K13" i="19"/>
  <c r="L13" i="19"/>
  <c r="D13" i="19"/>
  <c r="E12" i="19"/>
  <c r="F12" i="19"/>
  <c r="G12" i="19"/>
  <c r="H12" i="19"/>
  <c r="I12" i="19"/>
  <c r="J12" i="19"/>
  <c r="K12" i="19"/>
  <c r="L12" i="19"/>
  <c r="D12" i="19"/>
  <c r="E11" i="19"/>
  <c r="F11" i="19"/>
  <c r="G11" i="19"/>
  <c r="H11" i="19"/>
  <c r="I11" i="19"/>
  <c r="J11" i="19"/>
  <c r="K11" i="19"/>
  <c r="L11" i="19"/>
  <c r="D11" i="19"/>
  <c r="E10" i="19"/>
  <c r="F10" i="19"/>
  <c r="G10" i="19"/>
  <c r="H10" i="19"/>
  <c r="I10" i="19"/>
  <c r="J10" i="19"/>
  <c r="K10" i="19"/>
  <c r="L10" i="19"/>
  <c r="D10" i="19"/>
  <c r="E9" i="19"/>
  <c r="F9" i="19"/>
  <c r="G9" i="19"/>
  <c r="H9" i="19"/>
  <c r="I9" i="19"/>
  <c r="J9" i="19"/>
  <c r="K9" i="19"/>
  <c r="L9" i="19"/>
  <c r="D9" i="19"/>
  <c r="C16" i="19"/>
  <c r="C15" i="19"/>
  <c r="C13" i="19"/>
  <c r="C12" i="19"/>
  <c r="C11" i="19"/>
  <c r="C10" i="19"/>
  <c r="C9" i="19"/>
  <c r="B16" i="19"/>
  <c r="B15" i="19"/>
  <c r="B13" i="19"/>
  <c r="B12" i="19"/>
  <c r="B11" i="19"/>
  <c r="B10" i="19"/>
  <c r="B9" i="19"/>
  <c r="Q61" i="27"/>
  <c r="K10" i="25" l="1"/>
  <c r="E19" i="25" l="1"/>
  <c r="F19" i="25"/>
  <c r="G19" i="25"/>
  <c r="H19" i="25"/>
  <c r="I19" i="25"/>
  <c r="J19" i="25"/>
  <c r="K19" i="25"/>
  <c r="L19" i="25"/>
  <c r="E20" i="25"/>
  <c r="F20" i="25"/>
  <c r="G20" i="25"/>
  <c r="H20" i="25"/>
  <c r="I20" i="25"/>
  <c r="J20" i="25"/>
  <c r="K20" i="25"/>
  <c r="L20" i="25"/>
  <c r="E21" i="25"/>
  <c r="F21" i="25"/>
  <c r="G21" i="25"/>
  <c r="H21" i="25"/>
  <c r="I21" i="25"/>
  <c r="J21" i="25"/>
  <c r="K21" i="25"/>
  <c r="L21" i="25"/>
  <c r="E22" i="25"/>
  <c r="F22" i="25"/>
  <c r="G22" i="25"/>
  <c r="H22" i="25"/>
  <c r="I22" i="25"/>
  <c r="J22" i="25"/>
  <c r="K22" i="25"/>
  <c r="L22" i="25"/>
  <c r="E23" i="25"/>
  <c r="F23" i="25"/>
  <c r="G23" i="25"/>
  <c r="H23" i="25"/>
  <c r="I23" i="25"/>
  <c r="J23" i="25"/>
  <c r="K23" i="25"/>
  <c r="L23" i="25"/>
  <c r="E24" i="25"/>
  <c r="F24" i="25"/>
  <c r="G24" i="25"/>
  <c r="H24" i="25"/>
  <c r="I24" i="25"/>
  <c r="J24" i="25"/>
  <c r="K24" i="25"/>
  <c r="L24" i="25"/>
  <c r="E25" i="25"/>
  <c r="F25" i="25"/>
  <c r="G25" i="25"/>
  <c r="H25" i="25"/>
  <c r="I25" i="25"/>
  <c r="J25" i="25"/>
  <c r="K25" i="25"/>
  <c r="L25" i="25"/>
  <c r="E26" i="25"/>
  <c r="F26" i="25"/>
  <c r="G26" i="25"/>
  <c r="H26" i="25"/>
  <c r="I26" i="25"/>
  <c r="J26" i="25"/>
  <c r="K26" i="25"/>
  <c r="L26" i="25"/>
  <c r="E27" i="25"/>
  <c r="F27" i="25"/>
  <c r="G27" i="25"/>
  <c r="H27" i="25"/>
  <c r="I27" i="25"/>
  <c r="J27" i="25"/>
  <c r="K27" i="25"/>
  <c r="L27" i="25"/>
  <c r="E28" i="25"/>
  <c r="F28" i="25"/>
  <c r="G28" i="25"/>
  <c r="H28" i="25"/>
  <c r="I28" i="25"/>
  <c r="J28" i="25"/>
  <c r="K28" i="25"/>
  <c r="L28" i="25"/>
  <c r="E29" i="25"/>
  <c r="F29" i="25"/>
  <c r="G29" i="25"/>
  <c r="H29" i="25"/>
  <c r="I29" i="25"/>
  <c r="J29" i="25"/>
  <c r="K29" i="25"/>
  <c r="L29" i="25"/>
  <c r="E30" i="25"/>
  <c r="F30" i="25"/>
  <c r="G30" i="25"/>
  <c r="H30" i="25"/>
  <c r="I30" i="25"/>
  <c r="J30" i="25"/>
  <c r="K30" i="25"/>
  <c r="L30" i="25"/>
  <c r="E31" i="25"/>
  <c r="F31" i="25"/>
  <c r="G31" i="25"/>
  <c r="H31" i="25"/>
  <c r="I31" i="25"/>
  <c r="J31" i="25"/>
  <c r="K31" i="25"/>
  <c r="L31" i="25"/>
  <c r="E32" i="25"/>
  <c r="F32" i="25"/>
  <c r="G32" i="25"/>
  <c r="H32" i="25"/>
  <c r="I32" i="25"/>
  <c r="J32" i="25"/>
  <c r="K32" i="25"/>
  <c r="L32" i="25"/>
  <c r="E33" i="25"/>
  <c r="F33" i="25"/>
  <c r="G33" i="25"/>
  <c r="H33" i="25"/>
  <c r="I33" i="25"/>
  <c r="J33" i="25"/>
  <c r="K33" i="25"/>
  <c r="L33" i="25"/>
  <c r="E34" i="25"/>
  <c r="F34" i="25"/>
  <c r="G34" i="25"/>
  <c r="H34" i="25"/>
  <c r="I34" i="25"/>
  <c r="J34" i="25"/>
  <c r="K34" i="25"/>
  <c r="L34" i="25"/>
  <c r="E35" i="25"/>
  <c r="F35" i="25"/>
  <c r="G35" i="25"/>
  <c r="H35" i="25"/>
  <c r="I35" i="25"/>
  <c r="J35" i="25"/>
  <c r="K35" i="25"/>
  <c r="L35" i="25"/>
  <c r="E36" i="25"/>
  <c r="F36" i="25"/>
  <c r="G36" i="25"/>
  <c r="H36" i="25"/>
  <c r="I36" i="25"/>
  <c r="J36" i="25"/>
  <c r="K36" i="25"/>
  <c r="L36" i="25"/>
  <c r="E37" i="25"/>
  <c r="F37" i="25"/>
  <c r="G37" i="25"/>
  <c r="H37" i="25"/>
  <c r="I37" i="25"/>
  <c r="J37" i="25"/>
  <c r="K37" i="25"/>
  <c r="L37" i="25"/>
  <c r="E38" i="25"/>
  <c r="F38" i="25"/>
  <c r="G38" i="25"/>
  <c r="H38" i="25"/>
  <c r="I38" i="25"/>
  <c r="J38" i="25"/>
  <c r="K38" i="25"/>
  <c r="L38" i="25"/>
  <c r="E40" i="25"/>
  <c r="F40" i="25"/>
  <c r="G40" i="25"/>
  <c r="H40" i="25"/>
  <c r="I40" i="25"/>
  <c r="J40" i="25"/>
  <c r="L40" i="25"/>
  <c r="E41" i="25"/>
  <c r="F41" i="25"/>
  <c r="G41" i="25"/>
  <c r="H41" i="25"/>
  <c r="I41" i="25"/>
  <c r="J41" i="25"/>
  <c r="L41" i="25"/>
  <c r="D41" i="25"/>
  <c r="D40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E18" i="25"/>
  <c r="F18" i="25"/>
  <c r="G18" i="25"/>
  <c r="H18" i="25"/>
  <c r="I18" i="25"/>
  <c r="J18" i="25"/>
  <c r="K18" i="25"/>
  <c r="L18" i="25"/>
  <c r="D18" i="25"/>
  <c r="C41" i="25"/>
  <c r="C40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B41" i="25"/>
  <c r="B40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G57" i="27" l="1"/>
  <c r="G58" i="27"/>
  <c r="E57" i="27"/>
  <c r="F57" i="27"/>
  <c r="H57" i="27"/>
  <c r="I57" i="27"/>
  <c r="J57" i="27"/>
  <c r="K57" i="27"/>
  <c r="L57" i="27"/>
  <c r="M57" i="27"/>
  <c r="N57" i="27"/>
  <c r="O57" i="27"/>
  <c r="P57" i="27"/>
  <c r="Q57" i="27"/>
  <c r="R57" i="27"/>
  <c r="S57" i="27"/>
  <c r="T57" i="27"/>
  <c r="U57" i="27"/>
  <c r="V57" i="27"/>
  <c r="W57" i="27"/>
  <c r="X57" i="27"/>
  <c r="Y57" i="27"/>
  <c r="Z57" i="27"/>
  <c r="AA57" i="27"/>
  <c r="AB57" i="27"/>
  <c r="AC57" i="27"/>
  <c r="AD57" i="27"/>
  <c r="AE57" i="27"/>
  <c r="AF57" i="27"/>
  <c r="AG57" i="27"/>
  <c r="AH57" i="27"/>
  <c r="AI57" i="27"/>
  <c r="AJ57" i="27"/>
  <c r="AK57" i="27"/>
  <c r="AL57" i="27"/>
  <c r="AM57" i="27"/>
  <c r="AN57" i="27"/>
  <c r="AO57" i="27"/>
  <c r="AP57" i="27"/>
  <c r="AQ57" i="27"/>
  <c r="AR57" i="27"/>
  <c r="E58" i="27"/>
  <c r="F58" i="27"/>
  <c r="H58" i="27"/>
  <c r="I58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Z58" i="27"/>
  <c r="AA58" i="27"/>
  <c r="AB58" i="27"/>
  <c r="AC58" i="27"/>
  <c r="AD58" i="27"/>
  <c r="AE58" i="27"/>
  <c r="AF58" i="27"/>
  <c r="AG58" i="27"/>
  <c r="AH58" i="27"/>
  <c r="AI58" i="27"/>
  <c r="AJ58" i="27"/>
  <c r="AK58" i="27"/>
  <c r="AL58" i="27"/>
  <c r="AM58" i="27"/>
  <c r="AN58" i="27"/>
  <c r="AO58" i="27"/>
  <c r="AP58" i="27"/>
  <c r="AQ58" i="27"/>
  <c r="AR58" i="27"/>
  <c r="D58" i="27"/>
  <c r="D57" i="27"/>
  <c r="G3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9" i="27"/>
  <c r="G60" i="27"/>
  <c r="G61" i="27"/>
  <c r="G63" i="27"/>
  <c r="G64" i="27"/>
  <c r="G65" i="27"/>
  <c r="G66" i="27"/>
  <c r="G2" i="27"/>
  <c r="E59" i="27"/>
  <c r="F59" i="27"/>
  <c r="H59" i="27"/>
  <c r="I59" i="27"/>
  <c r="J59" i="27"/>
  <c r="K59" i="27"/>
  <c r="L59" i="27"/>
  <c r="M59" i="27"/>
  <c r="N59" i="27"/>
  <c r="O59" i="27"/>
  <c r="P59" i="27"/>
  <c r="R59" i="27"/>
  <c r="S59" i="27"/>
  <c r="T59" i="27"/>
  <c r="U59" i="27"/>
  <c r="V59" i="27"/>
  <c r="W59" i="27"/>
  <c r="X59" i="27"/>
  <c r="Y59" i="27"/>
  <c r="Z59" i="27"/>
  <c r="AA59" i="27"/>
  <c r="AB59" i="27"/>
  <c r="AC59" i="27"/>
  <c r="AD59" i="27"/>
  <c r="AE59" i="27"/>
  <c r="AF59" i="27"/>
  <c r="AG59" i="27"/>
  <c r="AH59" i="27"/>
  <c r="AI59" i="27"/>
  <c r="AJ59" i="27"/>
  <c r="AK59" i="27"/>
  <c r="AL59" i="27"/>
  <c r="AM59" i="27"/>
  <c r="AN59" i="27"/>
  <c r="AO59" i="27"/>
  <c r="AP59" i="27"/>
  <c r="AQ59" i="27"/>
  <c r="AR59" i="27"/>
  <c r="E60" i="27"/>
  <c r="F60" i="27"/>
  <c r="H60" i="27"/>
  <c r="I60" i="27"/>
  <c r="J60" i="27"/>
  <c r="K60" i="27"/>
  <c r="L60" i="27"/>
  <c r="M60" i="27"/>
  <c r="N60" i="27"/>
  <c r="O60" i="27"/>
  <c r="P60" i="27"/>
  <c r="R60" i="27"/>
  <c r="S60" i="27"/>
  <c r="T60" i="27"/>
  <c r="U60" i="27"/>
  <c r="V60" i="27"/>
  <c r="W60" i="27"/>
  <c r="X60" i="27"/>
  <c r="Y60" i="27"/>
  <c r="Z60" i="27"/>
  <c r="AA60" i="27"/>
  <c r="AB60" i="27"/>
  <c r="AC60" i="27"/>
  <c r="AD60" i="27"/>
  <c r="AE60" i="27"/>
  <c r="AF60" i="27"/>
  <c r="AG60" i="27"/>
  <c r="AH60" i="27"/>
  <c r="AI60" i="27"/>
  <c r="AJ60" i="27"/>
  <c r="AK60" i="27"/>
  <c r="AL60" i="27"/>
  <c r="AM60" i="27"/>
  <c r="AN60" i="27"/>
  <c r="AO60" i="27"/>
  <c r="AP60" i="27"/>
  <c r="AQ60" i="27"/>
  <c r="AR60" i="27"/>
  <c r="E61" i="27"/>
  <c r="F61" i="27"/>
  <c r="H61" i="27"/>
  <c r="I61" i="27"/>
  <c r="J61" i="27"/>
  <c r="K61" i="27"/>
  <c r="L61" i="27"/>
  <c r="M61" i="27"/>
  <c r="N61" i="27"/>
  <c r="O61" i="27"/>
  <c r="R61" i="27"/>
  <c r="S61" i="27"/>
  <c r="T61" i="27"/>
  <c r="U61" i="27"/>
  <c r="V61" i="27"/>
  <c r="W61" i="27"/>
  <c r="X61" i="27"/>
  <c r="Y61" i="27"/>
  <c r="Z61" i="27"/>
  <c r="AA61" i="27"/>
  <c r="AB61" i="27"/>
  <c r="AC61" i="27"/>
  <c r="AD61" i="27"/>
  <c r="AE61" i="27"/>
  <c r="AF61" i="27"/>
  <c r="AG61" i="27"/>
  <c r="AH61" i="27"/>
  <c r="AI61" i="27"/>
  <c r="AJ61" i="27"/>
  <c r="AK61" i="27"/>
  <c r="AL61" i="27"/>
  <c r="AM61" i="27"/>
  <c r="AN61" i="27"/>
  <c r="AO61" i="27"/>
  <c r="AP61" i="27"/>
  <c r="AQ61" i="27"/>
  <c r="AR61" i="27"/>
  <c r="E63" i="27"/>
  <c r="F63" i="27"/>
  <c r="H63" i="27"/>
  <c r="I63" i="27"/>
  <c r="J63" i="27"/>
  <c r="K63" i="27"/>
  <c r="L63" i="27"/>
  <c r="M63" i="27"/>
  <c r="N63" i="27"/>
  <c r="O63" i="27"/>
  <c r="P63" i="27"/>
  <c r="R63" i="27"/>
  <c r="S63" i="27"/>
  <c r="T63" i="27"/>
  <c r="U63" i="27"/>
  <c r="V63" i="27"/>
  <c r="W63" i="27"/>
  <c r="X63" i="27"/>
  <c r="Y63" i="27"/>
  <c r="Z63" i="27"/>
  <c r="AA63" i="27"/>
  <c r="AB63" i="27"/>
  <c r="AC63" i="27"/>
  <c r="AD63" i="27"/>
  <c r="AE63" i="27"/>
  <c r="AF63" i="27"/>
  <c r="AG63" i="27"/>
  <c r="AH63" i="27"/>
  <c r="AI63" i="27"/>
  <c r="AJ63" i="27"/>
  <c r="AK63" i="27"/>
  <c r="AL63" i="27"/>
  <c r="AM63" i="27"/>
  <c r="AN63" i="27"/>
  <c r="AO63" i="27"/>
  <c r="AP63" i="27"/>
  <c r="AQ63" i="27"/>
  <c r="AR63" i="27"/>
  <c r="E64" i="27"/>
  <c r="F64" i="27"/>
  <c r="H64" i="27"/>
  <c r="I64" i="27"/>
  <c r="J64" i="27"/>
  <c r="K64" i="27"/>
  <c r="L64" i="27"/>
  <c r="M64" i="27"/>
  <c r="N64" i="27"/>
  <c r="O64" i="27"/>
  <c r="P64" i="27"/>
  <c r="R64" i="27"/>
  <c r="S64" i="27"/>
  <c r="T64" i="27"/>
  <c r="U64" i="27"/>
  <c r="V64" i="27"/>
  <c r="W64" i="27"/>
  <c r="X64" i="27"/>
  <c r="Y64" i="27"/>
  <c r="Z64" i="27"/>
  <c r="AA64" i="27"/>
  <c r="AB64" i="27"/>
  <c r="AC64" i="27"/>
  <c r="AD64" i="27"/>
  <c r="AE64" i="27"/>
  <c r="AF64" i="27"/>
  <c r="AG64" i="27"/>
  <c r="AH64" i="27"/>
  <c r="AI64" i="27"/>
  <c r="AJ64" i="27"/>
  <c r="AK64" i="27"/>
  <c r="AL64" i="27"/>
  <c r="AM64" i="27"/>
  <c r="AN64" i="27"/>
  <c r="AO64" i="27"/>
  <c r="AP64" i="27"/>
  <c r="AQ64" i="27"/>
  <c r="AR64" i="27"/>
  <c r="E65" i="27"/>
  <c r="F65" i="27"/>
  <c r="H65" i="27"/>
  <c r="I65" i="27"/>
  <c r="J65" i="27"/>
  <c r="K65" i="27"/>
  <c r="L65" i="27"/>
  <c r="M65" i="27"/>
  <c r="N65" i="27"/>
  <c r="O65" i="27"/>
  <c r="P65" i="27"/>
  <c r="R65" i="27"/>
  <c r="S65" i="27"/>
  <c r="T65" i="27"/>
  <c r="U65" i="27"/>
  <c r="V65" i="27"/>
  <c r="W65" i="27"/>
  <c r="X65" i="27"/>
  <c r="Y65" i="27"/>
  <c r="Z65" i="27"/>
  <c r="AA65" i="27"/>
  <c r="AB65" i="27"/>
  <c r="AC65" i="27"/>
  <c r="AD65" i="27"/>
  <c r="AE65" i="27"/>
  <c r="AF65" i="27"/>
  <c r="AG65" i="27"/>
  <c r="AH65" i="27"/>
  <c r="AI65" i="27"/>
  <c r="AJ65" i="27"/>
  <c r="AK65" i="27"/>
  <c r="AL65" i="27"/>
  <c r="AM65" i="27"/>
  <c r="AN65" i="27"/>
  <c r="AO65" i="27"/>
  <c r="AP65" i="27"/>
  <c r="AQ65" i="27"/>
  <c r="AR65" i="27"/>
  <c r="E66" i="27"/>
  <c r="F66" i="27"/>
  <c r="H66" i="27"/>
  <c r="I66" i="27"/>
  <c r="J66" i="27"/>
  <c r="K66" i="27"/>
  <c r="L66" i="27"/>
  <c r="M66" i="27"/>
  <c r="N66" i="27"/>
  <c r="O66" i="27"/>
  <c r="P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AH66" i="27"/>
  <c r="AI66" i="27"/>
  <c r="AJ66" i="27"/>
  <c r="AK66" i="27"/>
  <c r="AL66" i="27"/>
  <c r="AM66" i="27"/>
  <c r="AN66" i="27"/>
  <c r="AO66" i="27"/>
  <c r="AP66" i="27"/>
  <c r="AQ66" i="27"/>
  <c r="AR66" i="27"/>
  <c r="D66" i="27"/>
  <c r="D65" i="27"/>
  <c r="D64" i="27"/>
  <c r="D63" i="27"/>
  <c r="D61" i="27"/>
  <c r="D60" i="27"/>
  <c r="D59" i="27"/>
  <c r="Q30" i="27"/>
  <c r="Q31" i="27"/>
  <c r="Q32" i="27"/>
  <c r="Q33" i="27"/>
  <c r="Q34" i="27"/>
  <c r="Q35" i="27"/>
  <c r="Q36" i="27"/>
  <c r="Q37" i="27"/>
  <c r="Q38" i="27"/>
  <c r="Q39" i="27"/>
  <c r="Q40" i="27"/>
  <c r="Q41" i="27"/>
  <c r="Q42" i="27"/>
  <c r="Q43" i="27"/>
  <c r="Q44" i="27"/>
  <c r="Q45" i="27"/>
  <c r="Q46" i="27"/>
  <c r="Q47" i="27"/>
  <c r="Q48" i="27"/>
  <c r="Q49" i="27"/>
  <c r="Q50" i="27"/>
  <c r="Q51" i="27"/>
  <c r="Q52" i="27"/>
  <c r="Q53" i="27"/>
  <c r="Q54" i="27"/>
  <c r="Q55" i="27"/>
  <c r="Q29" i="27"/>
  <c r="Q3" i="27"/>
  <c r="Q4" i="27"/>
  <c r="Q5" i="27"/>
  <c r="Q60" i="27" s="1"/>
  <c r="Q6" i="27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" i="27"/>
  <c r="P54" i="27"/>
  <c r="P52" i="27"/>
  <c r="P45" i="27"/>
  <c r="P46" i="27"/>
  <c r="P44" i="27"/>
  <c r="P41" i="27"/>
  <c r="P42" i="27"/>
  <c r="P40" i="27"/>
  <c r="P37" i="27"/>
  <c r="P35" i="27"/>
  <c r="P34" i="27"/>
  <c r="P32" i="27"/>
  <c r="P29" i="27"/>
  <c r="Q64" i="27" l="1"/>
  <c r="Q66" i="27"/>
  <c r="Q65" i="27"/>
  <c r="Q63" i="27"/>
  <c r="Q59" i="27"/>
  <c r="E14" i="25" l="1"/>
  <c r="F14" i="25"/>
  <c r="G14" i="25"/>
  <c r="H14" i="25"/>
  <c r="I14" i="25"/>
  <c r="J14" i="25"/>
  <c r="K14" i="25"/>
  <c r="L14" i="25"/>
  <c r="E15" i="25"/>
  <c r="F15" i="25"/>
  <c r="G15" i="25"/>
  <c r="H15" i="25"/>
  <c r="I15" i="25"/>
  <c r="J15" i="25"/>
  <c r="K15" i="25"/>
  <c r="L15" i="25"/>
  <c r="E16" i="25"/>
  <c r="F16" i="25"/>
  <c r="G16" i="25"/>
  <c r="H16" i="25"/>
  <c r="I16" i="25"/>
  <c r="J16" i="25"/>
  <c r="K16" i="25"/>
  <c r="L16" i="25"/>
  <c r="E17" i="25"/>
  <c r="F17" i="25"/>
  <c r="G17" i="25"/>
  <c r="H17" i="25"/>
  <c r="I17" i="25"/>
  <c r="J17" i="25"/>
  <c r="K17" i="25"/>
  <c r="L17" i="25"/>
  <c r="D17" i="25"/>
  <c r="D16" i="25"/>
  <c r="D15" i="25"/>
  <c r="D14" i="25"/>
  <c r="E13" i="25"/>
  <c r="F13" i="25"/>
  <c r="G13" i="25"/>
  <c r="H13" i="25"/>
  <c r="I13" i="25"/>
  <c r="J13" i="25"/>
  <c r="K13" i="25"/>
  <c r="L13" i="25"/>
  <c r="D13" i="25"/>
  <c r="E12" i="25"/>
  <c r="F12" i="25"/>
  <c r="G12" i="25"/>
  <c r="H12" i="25"/>
  <c r="I12" i="25"/>
  <c r="J12" i="25"/>
  <c r="K12" i="25"/>
  <c r="L12" i="25"/>
  <c r="D12" i="25"/>
  <c r="E11" i="25"/>
  <c r="F11" i="25"/>
  <c r="G11" i="25"/>
  <c r="H11" i="25"/>
  <c r="I11" i="25"/>
  <c r="J11" i="25"/>
  <c r="K11" i="25"/>
  <c r="L11" i="25"/>
  <c r="D11" i="25"/>
  <c r="E10" i="25"/>
  <c r="F10" i="25"/>
  <c r="G10" i="25"/>
  <c r="H10" i="25"/>
  <c r="I10" i="25"/>
  <c r="J10" i="25"/>
  <c r="L10" i="25"/>
  <c r="D10" i="25"/>
  <c r="F9" i="25"/>
  <c r="G9" i="25"/>
  <c r="H9" i="25"/>
  <c r="I9" i="25"/>
  <c r="J9" i="25"/>
  <c r="K9" i="25"/>
  <c r="L9" i="25"/>
  <c r="E9" i="25"/>
  <c r="D9" i="25"/>
  <c r="J43" i="4" l="1"/>
  <c r="J42" i="4"/>
  <c r="J41" i="4"/>
  <c r="J40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I43" i="4"/>
  <c r="I42" i="4"/>
  <c r="I41" i="4"/>
  <c r="I40" i="4"/>
  <c r="H43" i="4"/>
  <c r="H42" i="4"/>
  <c r="H41" i="4"/>
  <c r="H40" i="4"/>
  <c r="I33" i="4"/>
  <c r="H33" i="4"/>
  <c r="I14" i="4" l="1"/>
  <c r="H14" i="4"/>
  <c r="H34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" i="4"/>
  <c r="I34" i="4" l="1"/>
  <c r="D64" i="6"/>
  <c r="C58" i="6" l="1"/>
  <c r="D65" i="6" l="1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4" i="6"/>
  <c r="D95" i="6"/>
  <c r="D96" i="6"/>
  <c r="D97" i="6"/>
  <c r="D98" i="6"/>
  <c r="D104" i="6"/>
  <c r="D105" i="6"/>
  <c r="D106" i="6"/>
  <c r="D107" i="6"/>
  <c r="D110" i="6"/>
  <c r="D112" i="6"/>
  <c r="D114" i="6"/>
  <c r="D115" i="6"/>
  <c r="M36" i="10"/>
  <c r="L36" i="10"/>
  <c r="M35" i="10"/>
  <c r="L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M28" i="10"/>
  <c r="L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M20" i="10"/>
  <c r="L20" i="10"/>
  <c r="M19" i="10"/>
  <c r="M37" i="10" s="1"/>
  <c r="L19" i="10"/>
  <c r="L37" i="10" s="1"/>
  <c r="M17" i="10"/>
  <c r="L17" i="10"/>
  <c r="M16" i="10"/>
  <c r="L16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C117" i="6"/>
  <c r="D117" i="6" s="1"/>
  <c r="C116" i="6"/>
  <c r="D116" i="6" s="1"/>
  <c r="C113" i="6"/>
  <c r="D113" i="6" s="1"/>
  <c r="C111" i="6"/>
  <c r="D111" i="6" s="1"/>
  <c r="C109" i="6"/>
  <c r="D109" i="6" s="1"/>
  <c r="C108" i="6"/>
  <c r="D108" i="6" s="1"/>
  <c r="C107" i="6"/>
  <c r="C103" i="6"/>
  <c r="D103" i="6" s="1"/>
  <c r="C102" i="6"/>
  <c r="D102" i="6" s="1"/>
  <c r="C101" i="6"/>
  <c r="D101" i="6" s="1"/>
  <c r="C100" i="6"/>
  <c r="D100" i="6" s="1"/>
  <c r="C99" i="6"/>
  <c r="D99" i="6" s="1"/>
  <c r="C93" i="6"/>
  <c r="D93" i="6" s="1"/>
  <c r="F60" i="6"/>
  <c r="G60" i="6"/>
  <c r="J60" i="6"/>
  <c r="K60" i="6"/>
  <c r="N60" i="6"/>
  <c r="O60" i="6"/>
  <c r="R60" i="6"/>
  <c r="S60" i="6"/>
  <c r="V60" i="6"/>
  <c r="W60" i="6"/>
  <c r="Z60" i="6"/>
  <c r="AA60" i="6"/>
  <c r="AD60" i="6"/>
  <c r="AE60" i="6"/>
  <c r="AH60" i="6"/>
  <c r="AI60" i="6"/>
  <c r="AL60" i="6"/>
  <c r="AM60" i="6"/>
  <c r="D58" i="6"/>
  <c r="D60" i="6" s="1"/>
  <c r="E58" i="6"/>
  <c r="E60" i="6" s="1"/>
  <c r="F58" i="6"/>
  <c r="G58" i="6"/>
  <c r="H58" i="6"/>
  <c r="H60" i="6" s="1"/>
  <c r="I58" i="6"/>
  <c r="I60" i="6" s="1"/>
  <c r="J58" i="6"/>
  <c r="K58" i="6"/>
  <c r="L58" i="6"/>
  <c r="L60" i="6" s="1"/>
  <c r="M58" i="6"/>
  <c r="M60" i="6" s="1"/>
  <c r="N58" i="6"/>
  <c r="O58" i="6"/>
  <c r="P58" i="6"/>
  <c r="P60" i="6" s="1"/>
  <c r="Q58" i="6"/>
  <c r="Q60" i="6" s="1"/>
  <c r="R58" i="6"/>
  <c r="S58" i="6"/>
  <c r="T58" i="6"/>
  <c r="T60" i="6" s="1"/>
  <c r="U58" i="6"/>
  <c r="U60" i="6" s="1"/>
  <c r="V58" i="6"/>
  <c r="W58" i="6"/>
  <c r="X58" i="6"/>
  <c r="X60" i="6" s="1"/>
  <c r="Y58" i="6"/>
  <c r="Y60" i="6" s="1"/>
  <c r="Z58" i="6"/>
  <c r="AA58" i="6"/>
  <c r="AB58" i="6"/>
  <c r="AB60" i="6" s="1"/>
  <c r="AC58" i="6"/>
  <c r="AC60" i="6" s="1"/>
  <c r="AD58" i="6"/>
  <c r="AE58" i="6"/>
  <c r="AF58" i="6"/>
  <c r="AF60" i="6" s="1"/>
  <c r="AG58" i="6"/>
  <c r="AG60" i="6" s="1"/>
  <c r="AH58" i="6"/>
  <c r="AI58" i="6"/>
  <c r="AJ58" i="6"/>
  <c r="AJ60" i="6" s="1"/>
  <c r="AK58" i="6"/>
  <c r="AK60" i="6" s="1"/>
  <c r="AL58" i="6"/>
  <c r="AM58" i="6"/>
  <c r="AN58" i="6"/>
  <c r="AN60" i="6" s="1"/>
  <c r="AO58" i="6"/>
  <c r="AO60" i="6" s="1"/>
  <c r="L18" i="10" l="1"/>
  <c r="L38" i="10" s="1"/>
  <c r="M18" i="10"/>
  <c r="M38" i="10" s="1"/>
  <c r="J9" i="5"/>
  <c r="J33" i="10" l="1"/>
  <c r="J32" i="10"/>
  <c r="J29" i="10"/>
  <c r="J15" i="10"/>
  <c r="J14" i="10"/>
  <c r="J10" i="10"/>
  <c r="J30" i="10"/>
  <c r="J26" i="10"/>
  <c r="J25" i="10"/>
  <c r="J23" i="10"/>
  <c r="J22" i="10"/>
  <c r="J9" i="10"/>
  <c r="J36" i="10"/>
  <c r="J34" i="10"/>
  <c r="J19" i="10"/>
  <c r="J13" i="10"/>
  <c r="J11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0" i="10"/>
  <c r="I19" i="10"/>
  <c r="I17" i="10"/>
  <c r="I16" i="10"/>
  <c r="I15" i="10"/>
  <c r="I14" i="10"/>
  <c r="I13" i="10"/>
  <c r="I12" i="10"/>
  <c r="I11" i="10"/>
  <c r="I10" i="10"/>
  <c r="I9" i="10"/>
  <c r="J35" i="10"/>
  <c r="J31" i="10"/>
  <c r="J28" i="10"/>
  <c r="J27" i="10"/>
  <c r="J24" i="10"/>
  <c r="J20" i="10"/>
  <c r="J17" i="10"/>
  <c r="J16" i="10"/>
  <c r="J12" i="10"/>
  <c r="J40" i="10" l="1"/>
  <c r="M45" i="1" l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H36" i="10"/>
  <c r="G36" i="10"/>
  <c r="F36" i="10"/>
  <c r="E36" i="10"/>
  <c r="D36" i="10"/>
  <c r="H35" i="10"/>
  <c r="G35" i="10"/>
  <c r="F35" i="10"/>
  <c r="E35" i="10"/>
  <c r="D35" i="10"/>
  <c r="H34" i="10"/>
  <c r="G34" i="10"/>
  <c r="F34" i="10"/>
  <c r="E34" i="10"/>
  <c r="D34" i="10"/>
  <c r="H33" i="10"/>
  <c r="G33" i="10"/>
  <c r="F33" i="10"/>
  <c r="E33" i="10"/>
  <c r="D33" i="10"/>
  <c r="H32" i="10"/>
  <c r="G32" i="10"/>
  <c r="F32" i="10"/>
  <c r="E32" i="10"/>
  <c r="D32" i="10"/>
  <c r="H31" i="10"/>
  <c r="G31" i="10"/>
  <c r="F31" i="10"/>
  <c r="E31" i="10"/>
  <c r="D31" i="10"/>
  <c r="H30" i="10"/>
  <c r="G30" i="10"/>
  <c r="F30" i="10"/>
  <c r="E30" i="10"/>
  <c r="D30" i="10"/>
  <c r="H29" i="10"/>
  <c r="G29" i="10"/>
  <c r="F29" i="10"/>
  <c r="E29" i="10"/>
  <c r="D29" i="10"/>
  <c r="H28" i="10"/>
  <c r="G28" i="10"/>
  <c r="F28" i="10"/>
  <c r="E28" i="10"/>
  <c r="D28" i="10"/>
  <c r="H27" i="10"/>
  <c r="G27" i="10"/>
  <c r="F27" i="10"/>
  <c r="E27" i="10"/>
  <c r="D27" i="10"/>
  <c r="H26" i="10"/>
  <c r="G26" i="10"/>
  <c r="F26" i="10"/>
  <c r="E26" i="10"/>
  <c r="D26" i="10"/>
  <c r="H25" i="10"/>
  <c r="G25" i="10"/>
  <c r="F25" i="10"/>
  <c r="E25" i="10"/>
  <c r="D25" i="10"/>
  <c r="H24" i="10"/>
  <c r="G24" i="10"/>
  <c r="F24" i="10"/>
  <c r="E24" i="10"/>
  <c r="D24" i="10"/>
  <c r="H23" i="10"/>
  <c r="G23" i="10"/>
  <c r="F23" i="10"/>
  <c r="E23" i="10"/>
  <c r="D23" i="10"/>
  <c r="H22" i="10"/>
  <c r="G22" i="10"/>
  <c r="F22" i="10"/>
  <c r="E22" i="10"/>
  <c r="D22" i="10"/>
  <c r="H20" i="10"/>
  <c r="G20" i="10"/>
  <c r="F20" i="10"/>
  <c r="E20" i="10"/>
  <c r="D20" i="10"/>
  <c r="H19" i="10"/>
  <c r="G19" i="10"/>
  <c r="F19" i="10"/>
  <c r="E19" i="10"/>
  <c r="D19" i="10"/>
  <c r="H17" i="10"/>
  <c r="G17" i="10"/>
  <c r="F17" i="10"/>
  <c r="E17" i="10"/>
  <c r="D17" i="10"/>
  <c r="H16" i="10"/>
  <c r="G16" i="10"/>
  <c r="F16" i="10"/>
  <c r="E16" i="10"/>
  <c r="D16" i="10"/>
  <c r="H15" i="10"/>
  <c r="G15" i="10"/>
  <c r="F15" i="10"/>
  <c r="E15" i="10"/>
  <c r="D15" i="10"/>
  <c r="H14" i="10"/>
  <c r="G14" i="10"/>
  <c r="F14" i="10"/>
  <c r="E14" i="10"/>
  <c r="D14" i="10"/>
  <c r="H13" i="10"/>
  <c r="G13" i="10"/>
  <c r="F13" i="10"/>
  <c r="C13" i="10" s="1"/>
  <c r="E13" i="10"/>
  <c r="D13" i="10"/>
  <c r="H12" i="10"/>
  <c r="G12" i="10"/>
  <c r="F12" i="10"/>
  <c r="E12" i="10"/>
  <c r="D12" i="10"/>
  <c r="H11" i="10"/>
  <c r="G11" i="10"/>
  <c r="F11" i="10"/>
  <c r="E11" i="10"/>
  <c r="D11" i="10"/>
  <c r="H10" i="10"/>
  <c r="G10" i="10"/>
  <c r="F10" i="10"/>
  <c r="E10" i="10"/>
  <c r="D10" i="10"/>
  <c r="H9" i="10"/>
  <c r="G9" i="10"/>
  <c r="F9" i="10"/>
  <c r="E9" i="10"/>
  <c r="D9" i="10"/>
  <c r="C26" i="10" l="1"/>
  <c r="C30" i="10"/>
  <c r="C28" i="10"/>
  <c r="C32" i="10"/>
  <c r="C35" i="10"/>
  <c r="C15" i="10"/>
  <c r="J15" i="9" s="1"/>
  <c r="C16" i="10"/>
  <c r="G37" i="10"/>
  <c r="C20" i="10"/>
  <c r="J20" i="9" s="1"/>
  <c r="E37" i="10"/>
  <c r="F18" i="10"/>
  <c r="H18" i="10"/>
  <c r="C24" i="10"/>
  <c r="C24" i="9" s="1"/>
  <c r="D24" i="9" s="1"/>
  <c r="D18" i="10"/>
  <c r="C36" i="10"/>
  <c r="I36" i="9" s="1"/>
  <c r="C19" i="10"/>
  <c r="C19" i="9" s="1"/>
  <c r="C10" i="10"/>
  <c r="C36" i="9"/>
  <c r="F36" i="9" s="1"/>
  <c r="J13" i="9"/>
  <c r="C14" i="10"/>
  <c r="J14" i="9" s="1"/>
  <c r="J16" i="9"/>
  <c r="J26" i="9"/>
  <c r="J28" i="9"/>
  <c r="J30" i="9"/>
  <c r="J32" i="9"/>
  <c r="J35" i="9"/>
  <c r="C15" i="9"/>
  <c r="H15" i="9" s="1"/>
  <c r="I28" i="9"/>
  <c r="C28" i="9"/>
  <c r="H28" i="9" s="1"/>
  <c r="I32" i="9"/>
  <c r="C32" i="9"/>
  <c r="D32" i="9" s="1"/>
  <c r="I13" i="9"/>
  <c r="C13" i="9"/>
  <c r="D13" i="9" s="1"/>
  <c r="I16" i="9"/>
  <c r="C16" i="9"/>
  <c r="E16" i="9" s="1"/>
  <c r="I26" i="9"/>
  <c r="C26" i="9"/>
  <c r="F26" i="9" s="1"/>
  <c r="I30" i="9"/>
  <c r="C30" i="9"/>
  <c r="F30" i="9" s="1"/>
  <c r="I35" i="9"/>
  <c r="C35" i="9"/>
  <c r="E35" i="9" s="1"/>
  <c r="E18" i="10"/>
  <c r="E38" i="10" s="1"/>
  <c r="G18" i="10"/>
  <c r="I18" i="10"/>
  <c r="C11" i="10"/>
  <c r="J11" i="9" s="1"/>
  <c r="C12" i="10"/>
  <c r="C17" i="10"/>
  <c r="D37" i="10"/>
  <c r="D38" i="10" s="1"/>
  <c r="F37" i="10"/>
  <c r="F38" i="10" s="1"/>
  <c r="H37" i="10"/>
  <c r="I37" i="10"/>
  <c r="C22" i="10"/>
  <c r="C25" i="10"/>
  <c r="J25" i="9" s="1"/>
  <c r="C29" i="10"/>
  <c r="C31" i="10"/>
  <c r="J31" i="9" s="1"/>
  <c r="C33" i="10"/>
  <c r="C23" i="10"/>
  <c r="C27" i="10"/>
  <c r="J27" i="9" s="1"/>
  <c r="C34" i="10"/>
  <c r="J18" i="10"/>
  <c r="C9" i="10"/>
  <c r="G38" i="10" l="1"/>
  <c r="C20" i="9"/>
  <c r="I20" i="9"/>
  <c r="I24" i="9"/>
  <c r="I15" i="9"/>
  <c r="J24" i="9"/>
  <c r="I38" i="10"/>
  <c r="I19" i="9"/>
  <c r="C10" i="9"/>
  <c r="D10" i="9" s="1"/>
  <c r="J36" i="9"/>
  <c r="J19" i="9"/>
  <c r="D35" i="9"/>
  <c r="D15" i="9"/>
  <c r="E36" i="9"/>
  <c r="E32" i="9"/>
  <c r="H32" i="9"/>
  <c r="D28" i="9"/>
  <c r="H35" i="9"/>
  <c r="E24" i="9"/>
  <c r="H24" i="9"/>
  <c r="F16" i="9"/>
  <c r="F13" i="9"/>
  <c r="J10" i="9"/>
  <c r="E28" i="9"/>
  <c r="H10" i="9"/>
  <c r="I34" i="9"/>
  <c r="C34" i="9"/>
  <c r="I23" i="9"/>
  <c r="C23" i="9"/>
  <c r="I33" i="9"/>
  <c r="C33" i="9"/>
  <c r="I29" i="9"/>
  <c r="C29" i="9"/>
  <c r="I22" i="9"/>
  <c r="C22" i="9"/>
  <c r="C12" i="9"/>
  <c r="I12" i="9"/>
  <c r="G20" i="9"/>
  <c r="J33" i="9"/>
  <c r="J29" i="9"/>
  <c r="J23" i="9"/>
  <c r="F19" i="9"/>
  <c r="E20" i="9"/>
  <c r="E19" i="9"/>
  <c r="F20" i="9"/>
  <c r="H19" i="9"/>
  <c r="I27" i="9"/>
  <c r="C27" i="9"/>
  <c r="I31" i="9"/>
  <c r="C31" i="9"/>
  <c r="I25" i="9"/>
  <c r="C25" i="9"/>
  <c r="I17" i="9"/>
  <c r="C17" i="9"/>
  <c r="I11" i="9"/>
  <c r="C11" i="9"/>
  <c r="H38" i="10"/>
  <c r="D19" i="9"/>
  <c r="F35" i="9"/>
  <c r="G30" i="9"/>
  <c r="G26" i="9"/>
  <c r="G16" i="9"/>
  <c r="G13" i="9"/>
  <c r="G32" i="9"/>
  <c r="G28" i="9"/>
  <c r="G24" i="9"/>
  <c r="G15" i="9"/>
  <c r="J34" i="9"/>
  <c r="J22" i="9"/>
  <c r="J17" i="9"/>
  <c r="C14" i="9"/>
  <c r="I14" i="9"/>
  <c r="J12" i="9"/>
  <c r="G36" i="9"/>
  <c r="G35" i="9"/>
  <c r="E30" i="9"/>
  <c r="E26" i="9"/>
  <c r="G19" i="9"/>
  <c r="E15" i="9"/>
  <c r="E13" i="9"/>
  <c r="F32" i="9"/>
  <c r="H30" i="9"/>
  <c r="D30" i="9"/>
  <c r="F28" i="9"/>
  <c r="H26" i="9"/>
  <c r="D26" i="9"/>
  <c r="F24" i="9"/>
  <c r="H20" i="9"/>
  <c r="D20" i="9"/>
  <c r="H16" i="9"/>
  <c r="D16" i="9"/>
  <c r="F15" i="9"/>
  <c r="H13" i="9"/>
  <c r="H36" i="9"/>
  <c r="D36" i="9"/>
  <c r="C9" i="9"/>
  <c r="I9" i="9"/>
  <c r="J9" i="9"/>
  <c r="C18" i="10"/>
  <c r="C18" i="9" s="1"/>
  <c r="J37" i="10"/>
  <c r="J36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J33" i="3" s="1"/>
  <c r="H33" i="3"/>
  <c r="G33" i="3"/>
  <c r="F33" i="3"/>
  <c r="E33" i="3"/>
  <c r="D33" i="3"/>
  <c r="J32" i="3"/>
  <c r="H32" i="3"/>
  <c r="G32" i="3"/>
  <c r="F32" i="3"/>
  <c r="E32" i="3"/>
  <c r="D32" i="3"/>
  <c r="J31" i="3"/>
  <c r="H31" i="3"/>
  <c r="G31" i="3"/>
  <c r="F31" i="3"/>
  <c r="E31" i="3"/>
  <c r="D31" i="3"/>
  <c r="J30" i="3"/>
  <c r="H30" i="3"/>
  <c r="G30" i="3"/>
  <c r="F30" i="3"/>
  <c r="E30" i="3"/>
  <c r="D30" i="3"/>
  <c r="J29" i="3"/>
  <c r="H29" i="3"/>
  <c r="G29" i="3"/>
  <c r="F29" i="3"/>
  <c r="E29" i="3"/>
  <c r="D29" i="3"/>
  <c r="J28" i="3"/>
  <c r="H28" i="3"/>
  <c r="G28" i="3"/>
  <c r="F28" i="3"/>
  <c r="E28" i="3"/>
  <c r="D28" i="3"/>
  <c r="I27" i="3"/>
  <c r="H27" i="3"/>
  <c r="G27" i="3"/>
  <c r="F27" i="3"/>
  <c r="E27" i="3"/>
  <c r="D27" i="3"/>
  <c r="J26" i="3"/>
  <c r="H26" i="3"/>
  <c r="G26" i="3"/>
  <c r="F26" i="3"/>
  <c r="E26" i="3"/>
  <c r="D26" i="3"/>
  <c r="I25" i="3"/>
  <c r="H25" i="3"/>
  <c r="G25" i="3"/>
  <c r="F25" i="3"/>
  <c r="E25" i="3"/>
  <c r="D25" i="3"/>
  <c r="J24" i="3"/>
  <c r="H24" i="3"/>
  <c r="G24" i="3"/>
  <c r="F24" i="3"/>
  <c r="E24" i="3"/>
  <c r="D24" i="3"/>
  <c r="I23" i="3"/>
  <c r="H23" i="3"/>
  <c r="G23" i="3"/>
  <c r="F23" i="3"/>
  <c r="E23" i="3"/>
  <c r="D23" i="3"/>
  <c r="I22" i="3"/>
  <c r="J22" i="3" s="1"/>
  <c r="H22" i="3"/>
  <c r="G22" i="3"/>
  <c r="F22" i="3"/>
  <c r="E22" i="3"/>
  <c r="D22" i="3"/>
  <c r="I21" i="3"/>
  <c r="H21" i="3"/>
  <c r="G21" i="3"/>
  <c r="F21" i="3"/>
  <c r="E21" i="3"/>
  <c r="D21" i="3"/>
  <c r="J20" i="3"/>
  <c r="H20" i="3"/>
  <c r="G20" i="3"/>
  <c r="F20" i="3"/>
  <c r="E20" i="3"/>
  <c r="D20" i="3"/>
  <c r="J19" i="3"/>
  <c r="H19" i="3"/>
  <c r="G19" i="3"/>
  <c r="F19" i="3"/>
  <c r="E19" i="3"/>
  <c r="D19" i="3"/>
  <c r="I17" i="3"/>
  <c r="H17" i="3"/>
  <c r="G17" i="3"/>
  <c r="F17" i="3"/>
  <c r="E17" i="3"/>
  <c r="D17" i="3"/>
  <c r="J16" i="3"/>
  <c r="H16" i="3"/>
  <c r="G16" i="3"/>
  <c r="F16" i="3"/>
  <c r="E16" i="3"/>
  <c r="D16" i="3"/>
  <c r="I15" i="3"/>
  <c r="H15" i="3"/>
  <c r="G15" i="3"/>
  <c r="F15" i="3"/>
  <c r="E15" i="3"/>
  <c r="D15" i="3"/>
  <c r="I14" i="3"/>
  <c r="J14" i="3" s="1"/>
  <c r="H14" i="3"/>
  <c r="G14" i="3"/>
  <c r="F14" i="3"/>
  <c r="E14" i="3"/>
  <c r="D14" i="3"/>
  <c r="J13" i="3"/>
  <c r="H13" i="3"/>
  <c r="G13" i="3"/>
  <c r="F13" i="3"/>
  <c r="E13" i="3"/>
  <c r="D13" i="3"/>
  <c r="I12" i="3"/>
  <c r="H12" i="3"/>
  <c r="G12" i="3"/>
  <c r="F12" i="3"/>
  <c r="E12" i="3"/>
  <c r="D12" i="3"/>
  <c r="I11" i="3"/>
  <c r="H11" i="3"/>
  <c r="G11" i="3"/>
  <c r="F11" i="3"/>
  <c r="E11" i="3"/>
  <c r="D11" i="3"/>
  <c r="D10" i="3"/>
  <c r="H10" i="3"/>
  <c r="G10" i="3"/>
  <c r="F10" i="3"/>
  <c r="E10" i="3"/>
  <c r="I9" i="3"/>
  <c r="H9" i="3"/>
  <c r="G9" i="3"/>
  <c r="F9" i="3"/>
  <c r="E9" i="3"/>
  <c r="D9" i="3"/>
  <c r="F32" i="4"/>
  <c r="F31" i="4"/>
  <c r="F30" i="4"/>
  <c r="F29" i="4"/>
  <c r="F28" i="4"/>
  <c r="F27" i="4"/>
  <c r="G27" i="4" s="1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F12" i="4"/>
  <c r="F11" i="4"/>
  <c r="F10" i="4"/>
  <c r="F9" i="4"/>
  <c r="F8" i="4"/>
  <c r="F7" i="4"/>
  <c r="F6" i="4"/>
  <c r="F5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3" i="4"/>
  <c r="E12" i="4"/>
  <c r="E11" i="4"/>
  <c r="E10" i="4"/>
  <c r="E9" i="4"/>
  <c r="E8" i="4"/>
  <c r="E7" i="4"/>
  <c r="E6" i="4"/>
  <c r="E5" i="4"/>
  <c r="B5" i="4"/>
  <c r="B6" i="4"/>
  <c r="B7" i="4"/>
  <c r="B8" i="4"/>
  <c r="B9" i="4"/>
  <c r="B10" i="4"/>
  <c r="B11" i="4"/>
  <c r="B12" i="4"/>
  <c r="B13" i="4"/>
  <c r="C6" i="4"/>
  <c r="C7" i="4"/>
  <c r="C8" i="4"/>
  <c r="C9" i="4"/>
  <c r="C10" i="4"/>
  <c r="C11" i="4"/>
  <c r="C12" i="4"/>
  <c r="C13" i="4"/>
  <c r="C5" i="4"/>
  <c r="E60" i="1"/>
  <c r="I60" i="1"/>
  <c r="Q60" i="1"/>
  <c r="U60" i="1"/>
  <c r="Y60" i="1"/>
  <c r="AC60" i="1"/>
  <c r="AG60" i="1"/>
  <c r="C60" i="1"/>
  <c r="D58" i="1"/>
  <c r="D60" i="1" s="1"/>
  <c r="E58" i="1"/>
  <c r="F58" i="1"/>
  <c r="G58" i="1"/>
  <c r="H58" i="1"/>
  <c r="H60" i="1" s="1"/>
  <c r="I58" i="1"/>
  <c r="J58" i="1"/>
  <c r="K58" i="1"/>
  <c r="L58" i="1"/>
  <c r="L60" i="1" s="1"/>
  <c r="N58" i="1"/>
  <c r="N60" i="1" s="1"/>
  <c r="O58" i="1"/>
  <c r="O60" i="1" s="1"/>
  <c r="P58" i="1"/>
  <c r="P60" i="1" s="1"/>
  <c r="Q58" i="1"/>
  <c r="R58" i="1"/>
  <c r="R60" i="1" s="1"/>
  <c r="S58" i="1"/>
  <c r="S60" i="1" s="1"/>
  <c r="T58" i="1"/>
  <c r="T60" i="1" s="1"/>
  <c r="U58" i="1"/>
  <c r="V58" i="1"/>
  <c r="V60" i="1" s="1"/>
  <c r="W58" i="1"/>
  <c r="W60" i="1" s="1"/>
  <c r="X58" i="1"/>
  <c r="X60" i="1" s="1"/>
  <c r="Y58" i="1"/>
  <c r="Z58" i="1"/>
  <c r="Z60" i="1" s="1"/>
  <c r="AA58" i="1"/>
  <c r="AA60" i="1" s="1"/>
  <c r="AB58" i="1"/>
  <c r="AB60" i="1" s="1"/>
  <c r="AC58" i="1"/>
  <c r="AD58" i="1"/>
  <c r="AD60" i="1" s="1"/>
  <c r="AE58" i="1"/>
  <c r="AE60" i="1" s="1"/>
  <c r="AF58" i="1"/>
  <c r="AF60" i="1" s="1"/>
  <c r="AG58" i="1"/>
  <c r="AH58" i="1"/>
  <c r="AH60" i="1" s="1"/>
  <c r="AI58" i="1"/>
  <c r="AI60" i="1" s="1"/>
  <c r="AJ58" i="1"/>
  <c r="AJ60" i="1" s="1"/>
  <c r="C58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58" i="1" s="1"/>
  <c r="M18" i="1"/>
  <c r="M19" i="1"/>
  <c r="M20" i="1"/>
  <c r="M21" i="1"/>
  <c r="M22" i="1"/>
  <c r="M23" i="1"/>
  <c r="M24" i="1"/>
  <c r="M25" i="1"/>
  <c r="M26" i="1"/>
  <c r="M27" i="1"/>
  <c r="M28" i="1"/>
  <c r="B35" i="4"/>
  <c r="C35" i="4"/>
  <c r="F35" i="4"/>
  <c r="D40" i="10"/>
  <c r="F40" i="10"/>
  <c r="H40" i="10"/>
  <c r="E35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B22" i="4"/>
  <c r="C22" i="4"/>
  <c r="C21" i="4"/>
  <c r="B21" i="4"/>
  <c r="C20" i="4"/>
  <c r="B20" i="4"/>
  <c r="C19" i="4"/>
  <c r="B19" i="4"/>
  <c r="C18" i="4"/>
  <c r="B18" i="4"/>
  <c r="C17" i="4"/>
  <c r="B17" i="4"/>
  <c r="B16" i="4"/>
  <c r="C16" i="4"/>
  <c r="C15" i="4"/>
  <c r="B15" i="4"/>
  <c r="B40" i="5"/>
  <c r="G32" i="4" l="1"/>
  <c r="D28" i="4"/>
  <c r="C42" i="4"/>
  <c r="D21" i="4"/>
  <c r="D31" i="4"/>
  <c r="J40" i="3"/>
  <c r="L43" i="18"/>
  <c r="M60" i="1"/>
  <c r="E41" i="3"/>
  <c r="E44" i="18"/>
  <c r="H43" i="18"/>
  <c r="H40" i="3"/>
  <c r="B41" i="4"/>
  <c r="G43" i="18"/>
  <c r="G40" i="3"/>
  <c r="C43" i="19"/>
  <c r="C43" i="18"/>
  <c r="C40" i="3"/>
  <c r="C40" i="2" s="1"/>
  <c r="E41" i="4"/>
  <c r="F43" i="4"/>
  <c r="D43" i="18"/>
  <c r="D40" i="3"/>
  <c r="D40" i="2" s="1"/>
  <c r="B42" i="4"/>
  <c r="D42" i="4" s="1"/>
  <c r="F43" i="18"/>
  <c r="F40" i="3"/>
  <c r="F40" i="2" s="1"/>
  <c r="K60" i="1"/>
  <c r="G60" i="1"/>
  <c r="C41" i="4"/>
  <c r="C43" i="4"/>
  <c r="B43" i="4"/>
  <c r="F41" i="3"/>
  <c r="F44" i="18"/>
  <c r="E43" i="18"/>
  <c r="E40" i="3"/>
  <c r="E40" i="2" s="1"/>
  <c r="J60" i="1"/>
  <c r="F60" i="1"/>
  <c r="C40" i="4"/>
  <c r="B40" i="4"/>
  <c r="E42" i="4"/>
  <c r="E10" i="9"/>
  <c r="F10" i="9"/>
  <c r="G10" i="9"/>
  <c r="E43" i="4"/>
  <c r="G43" i="4" s="1"/>
  <c r="F41" i="4"/>
  <c r="F40" i="4"/>
  <c r="F42" i="4"/>
  <c r="B31" i="10"/>
  <c r="G13" i="4"/>
  <c r="E40" i="4"/>
  <c r="B36" i="10"/>
  <c r="D38" i="18"/>
  <c r="F38" i="18"/>
  <c r="H38" i="18"/>
  <c r="F40" i="18"/>
  <c r="H40" i="18"/>
  <c r="D37" i="18"/>
  <c r="F37" i="18"/>
  <c r="H37" i="18"/>
  <c r="E39" i="18"/>
  <c r="G39" i="18"/>
  <c r="K39" i="18"/>
  <c r="E38" i="18"/>
  <c r="G38" i="18"/>
  <c r="K38" i="18"/>
  <c r="E40" i="18"/>
  <c r="G40" i="18"/>
  <c r="D40" i="18"/>
  <c r="K40" i="18"/>
  <c r="E37" i="18"/>
  <c r="G37" i="18"/>
  <c r="K37" i="18"/>
  <c r="D39" i="18"/>
  <c r="F39" i="18"/>
  <c r="H39" i="18"/>
  <c r="G8" i="4"/>
  <c r="G12" i="4"/>
  <c r="G17" i="4"/>
  <c r="G23" i="4"/>
  <c r="G29" i="4"/>
  <c r="G11" i="4"/>
  <c r="G16" i="4"/>
  <c r="G20" i="4"/>
  <c r="G24" i="4"/>
  <c r="G28" i="4"/>
  <c r="F41" i="10"/>
  <c r="C37" i="10"/>
  <c r="J37" i="9" s="1"/>
  <c r="H25" i="9"/>
  <c r="D25" i="9"/>
  <c r="E25" i="9"/>
  <c r="F25" i="9"/>
  <c r="G25" i="9"/>
  <c r="H31" i="9"/>
  <c r="F31" i="9"/>
  <c r="G31" i="9"/>
  <c r="D31" i="9"/>
  <c r="E31" i="9"/>
  <c r="H27" i="9"/>
  <c r="F27" i="9"/>
  <c r="G27" i="9"/>
  <c r="D27" i="9"/>
  <c r="E27" i="9"/>
  <c r="G22" i="9"/>
  <c r="D22" i="9"/>
  <c r="H22" i="9"/>
  <c r="E22" i="9"/>
  <c r="F22" i="9"/>
  <c r="H29" i="9"/>
  <c r="D29" i="9"/>
  <c r="E29" i="9"/>
  <c r="F29" i="9"/>
  <c r="G29" i="9"/>
  <c r="H33" i="9"/>
  <c r="D33" i="9"/>
  <c r="E33" i="9"/>
  <c r="F33" i="9"/>
  <c r="G33" i="9"/>
  <c r="H23" i="9"/>
  <c r="F23" i="9"/>
  <c r="G23" i="9"/>
  <c r="D23" i="9"/>
  <c r="E23" i="9"/>
  <c r="G34" i="9"/>
  <c r="D34" i="9"/>
  <c r="H34" i="9"/>
  <c r="E34" i="9"/>
  <c r="F34" i="9"/>
  <c r="G41" i="10"/>
  <c r="G40" i="10"/>
  <c r="E41" i="10"/>
  <c r="E40" i="10"/>
  <c r="C40" i="10"/>
  <c r="D41" i="10"/>
  <c r="H41" i="10"/>
  <c r="G14" i="9"/>
  <c r="F14" i="9"/>
  <c r="D14" i="9"/>
  <c r="H14" i="9"/>
  <c r="E14" i="9"/>
  <c r="G11" i="9"/>
  <c r="F11" i="9"/>
  <c r="E11" i="9"/>
  <c r="D11" i="9"/>
  <c r="H11" i="9"/>
  <c r="G17" i="9"/>
  <c r="H17" i="9"/>
  <c r="E17" i="9"/>
  <c r="F17" i="9"/>
  <c r="D17" i="9"/>
  <c r="G12" i="9"/>
  <c r="D12" i="9"/>
  <c r="H12" i="9"/>
  <c r="F12" i="9"/>
  <c r="E12" i="9"/>
  <c r="G18" i="9"/>
  <c r="D18" i="9"/>
  <c r="H18" i="9"/>
  <c r="F18" i="9"/>
  <c r="E18" i="9"/>
  <c r="J18" i="9"/>
  <c r="G9" i="9"/>
  <c r="E9" i="9"/>
  <c r="F9" i="9"/>
  <c r="D9" i="9"/>
  <c r="H9" i="9"/>
  <c r="I18" i="9"/>
  <c r="G35" i="4"/>
  <c r="J38" i="10"/>
  <c r="J41" i="10" s="1"/>
  <c r="G18" i="3"/>
  <c r="J11" i="3"/>
  <c r="D37" i="3"/>
  <c r="F37" i="3"/>
  <c r="H37" i="3"/>
  <c r="C22" i="3"/>
  <c r="C22" i="2" s="1"/>
  <c r="J23" i="3"/>
  <c r="C23" i="3" s="1"/>
  <c r="J25" i="3"/>
  <c r="C25" i="3" s="1"/>
  <c r="J25" i="2" s="1"/>
  <c r="K24" i="5" s="1"/>
  <c r="J9" i="3"/>
  <c r="J15" i="3"/>
  <c r="C15" i="3" s="1"/>
  <c r="I15" i="2" s="1"/>
  <c r="J14" i="5" s="1"/>
  <c r="J17" i="3"/>
  <c r="J34" i="3"/>
  <c r="C34" i="3" s="1"/>
  <c r="D18" i="3"/>
  <c r="J12" i="3"/>
  <c r="C12" i="3" s="1"/>
  <c r="E37" i="3"/>
  <c r="G37" i="3"/>
  <c r="G38" i="3" s="1"/>
  <c r="I37" i="3"/>
  <c r="J27" i="3"/>
  <c r="L39" i="18" s="1"/>
  <c r="J35" i="3"/>
  <c r="C35" i="3" s="1"/>
  <c r="C60" i="6"/>
  <c r="G6" i="4"/>
  <c r="G10" i="4"/>
  <c r="G15" i="4"/>
  <c r="G19" i="4"/>
  <c r="G21" i="4"/>
  <c r="G25" i="4"/>
  <c r="G31" i="4"/>
  <c r="J21" i="3"/>
  <c r="E18" i="3"/>
  <c r="I18" i="3"/>
  <c r="F18" i="3"/>
  <c r="H18" i="3"/>
  <c r="C30" i="3"/>
  <c r="C9" i="3"/>
  <c r="C13" i="3"/>
  <c r="C31" i="3"/>
  <c r="C26" i="3"/>
  <c r="C17" i="3"/>
  <c r="C19" i="3"/>
  <c r="J22" i="2"/>
  <c r="K21" i="5" s="1"/>
  <c r="C24" i="3"/>
  <c r="C32" i="3"/>
  <c r="C20" i="3"/>
  <c r="C28" i="3"/>
  <c r="C36" i="3"/>
  <c r="C11" i="3"/>
  <c r="C29" i="3"/>
  <c r="J29" i="2" s="1"/>
  <c r="K28" i="5" s="1"/>
  <c r="J10" i="3"/>
  <c r="C33" i="3"/>
  <c r="I13" i="2"/>
  <c r="J12" i="5" s="1"/>
  <c r="C14" i="3"/>
  <c r="C16" i="3"/>
  <c r="G30" i="4"/>
  <c r="G26" i="4"/>
  <c r="G22" i="4"/>
  <c r="G18" i="4"/>
  <c r="G9" i="4"/>
  <c r="G7" i="4"/>
  <c r="F14" i="4"/>
  <c r="G5" i="4"/>
  <c r="E14" i="4"/>
  <c r="F33" i="4"/>
  <c r="E33" i="4"/>
  <c r="B14" i="4"/>
  <c r="D6" i="4"/>
  <c r="B10" i="3" s="1"/>
  <c r="B10" i="2" s="1"/>
  <c r="D8" i="4"/>
  <c r="B12" i="3" s="1"/>
  <c r="B12" i="2" s="1"/>
  <c r="D9" i="4"/>
  <c r="B13" i="3" s="1"/>
  <c r="B13" i="2" s="1"/>
  <c r="C33" i="4"/>
  <c r="D23" i="4"/>
  <c r="D25" i="4"/>
  <c r="D26" i="4"/>
  <c r="D30" i="4"/>
  <c r="D32" i="4"/>
  <c r="C14" i="4"/>
  <c r="D7" i="4"/>
  <c r="B11" i="3" s="1"/>
  <c r="B11" i="2" s="1"/>
  <c r="B33" i="4"/>
  <c r="D35" i="4"/>
  <c r="D5" i="4"/>
  <c r="B9" i="3" s="1"/>
  <c r="B9" i="2" s="1"/>
  <c r="D16" i="4"/>
  <c r="D22" i="4"/>
  <c r="D29" i="4"/>
  <c r="D27" i="4"/>
  <c r="D24" i="4"/>
  <c r="D20" i="4"/>
  <c r="D19" i="4"/>
  <c r="D18" i="4"/>
  <c r="D17" i="4"/>
  <c r="D15" i="4"/>
  <c r="D13" i="4"/>
  <c r="B17" i="3" s="1"/>
  <c r="B17" i="2" s="1"/>
  <c r="D12" i="4"/>
  <c r="B16" i="3" s="1"/>
  <c r="B16" i="2" s="1"/>
  <c r="D11" i="4"/>
  <c r="B15" i="3" s="1"/>
  <c r="B15" i="2" s="1"/>
  <c r="D10" i="4"/>
  <c r="B14" i="3" s="1"/>
  <c r="B14" i="2" s="1"/>
  <c r="D43" i="19" l="1"/>
  <c r="F43" i="19"/>
  <c r="H43" i="19"/>
  <c r="E43" i="19"/>
  <c r="G43" i="19"/>
  <c r="B34" i="4"/>
  <c r="B21" i="3"/>
  <c r="B21" i="2" s="1"/>
  <c r="B28" i="3"/>
  <c r="B28" i="2" s="1"/>
  <c r="B20" i="3"/>
  <c r="B20" i="2" s="1"/>
  <c r="B30" i="3"/>
  <c r="B30" i="2" s="1"/>
  <c r="B35" i="3"/>
  <c r="B35" i="2" s="1"/>
  <c r="B23" i="3"/>
  <c r="B23" i="2" s="1"/>
  <c r="B33" i="3"/>
  <c r="B33" i="2" s="1"/>
  <c r="B27" i="3"/>
  <c r="B27" i="2" s="1"/>
  <c r="B22" i="3"/>
  <c r="B22" i="2" s="1"/>
  <c r="B29" i="3"/>
  <c r="B29" i="2" s="1"/>
  <c r="B25" i="3"/>
  <c r="B25" i="2" s="1"/>
  <c r="B19" i="3"/>
  <c r="B19" i="2" s="1"/>
  <c r="B24" i="3"/>
  <c r="B24" i="2" s="1"/>
  <c r="B26" i="3"/>
  <c r="B26" i="2" s="1"/>
  <c r="B34" i="3"/>
  <c r="B34" i="2" s="1"/>
  <c r="B32" i="3"/>
  <c r="B32" i="2" s="1"/>
  <c r="D40" i="4"/>
  <c r="B37" i="18" s="1"/>
  <c r="G41" i="4"/>
  <c r="D43" i="4"/>
  <c r="B40" i="18" s="1"/>
  <c r="B31" i="9"/>
  <c r="D33" i="4"/>
  <c r="B36" i="9"/>
  <c r="B31" i="3"/>
  <c r="B31" i="2" s="1"/>
  <c r="D30" i="5"/>
  <c r="B43" i="19"/>
  <c r="B43" i="18"/>
  <c r="B40" i="3"/>
  <c r="B40" i="2" s="1"/>
  <c r="B36" i="3"/>
  <c r="B36" i="2" s="1"/>
  <c r="D35" i="5"/>
  <c r="B39" i="19"/>
  <c r="B39" i="18"/>
  <c r="G41" i="3"/>
  <c r="G44" i="18"/>
  <c r="D44" i="18"/>
  <c r="D41" i="3"/>
  <c r="D14" i="4"/>
  <c r="G42" i="4"/>
  <c r="H41" i="3"/>
  <c r="H44" i="18"/>
  <c r="G40" i="2"/>
  <c r="H40" i="2"/>
  <c r="J41" i="3"/>
  <c r="L44" i="18"/>
  <c r="B37" i="19"/>
  <c r="B40" i="19"/>
  <c r="L43" i="19"/>
  <c r="D41" i="4"/>
  <c r="J40" i="2"/>
  <c r="B11" i="10"/>
  <c r="D10" i="5"/>
  <c r="B30" i="10"/>
  <c r="D29" i="5"/>
  <c r="B35" i="10"/>
  <c r="D34" i="5"/>
  <c r="B19" i="10"/>
  <c r="D18" i="5"/>
  <c r="B13" i="10"/>
  <c r="D12" i="5"/>
  <c r="B26" i="10"/>
  <c r="D25" i="5"/>
  <c r="B34" i="10"/>
  <c r="D33" i="5"/>
  <c r="B29" i="10"/>
  <c r="D28" i="5"/>
  <c r="B23" i="10"/>
  <c r="D22" i="5"/>
  <c r="B14" i="10"/>
  <c r="D13" i="5"/>
  <c r="B40" i="10"/>
  <c r="D39" i="5"/>
  <c r="B32" i="10"/>
  <c r="D31" i="5"/>
  <c r="B24" i="10"/>
  <c r="D23" i="5"/>
  <c r="B15" i="10"/>
  <c r="D14" i="5"/>
  <c r="B27" i="10"/>
  <c r="D26" i="5"/>
  <c r="B16" i="10"/>
  <c r="D15" i="5"/>
  <c r="G40" i="4"/>
  <c r="B9" i="10"/>
  <c r="D8" i="5"/>
  <c r="B22" i="10"/>
  <c r="D21" i="5"/>
  <c r="B25" i="10"/>
  <c r="D24" i="5"/>
  <c r="B10" i="10"/>
  <c r="D9" i="5"/>
  <c r="B28" i="10"/>
  <c r="D27" i="5"/>
  <c r="B20" i="10"/>
  <c r="D19" i="5"/>
  <c r="B33" i="10"/>
  <c r="D32" i="5"/>
  <c r="B12" i="10"/>
  <c r="D11" i="5"/>
  <c r="B17" i="10"/>
  <c r="D16" i="5"/>
  <c r="B11" i="20"/>
  <c r="L40" i="18"/>
  <c r="I22" i="2"/>
  <c r="J21" i="5" s="1"/>
  <c r="C27" i="3"/>
  <c r="C39" i="19" s="1"/>
  <c r="C37" i="19"/>
  <c r="C37" i="18"/>
  <c r="D37" i="19" s="1"/>
  <c r="C9" i="20" s="1"/>
  <c r="C38" i="19"/>
  <c r="C38" i="18"/>
  <c r="G38" i="19" s="1"/>
  <c r="F10" i="20" s="1"/>
  <c r="L37" i="18"/>
  <c r="L38" i="18"/>
  <c r="K41" i="18"/>
  <c r="G41" i="18"/>
  <c r="E41" i="18"/>
  <c r="H41" i="18"/>
  <c r="F41" i="18"/>
  <c r="D41" i="18"/>
  <c r="D38" i="19"/>
  <c r="C10" i="20" s="1"/>
  <c r="J40" i="9"/>
  <c r="K39" i="5" s="1"/>
  <c r="C40" i="9"/>
  <c r="E40" i="9" s="1"/>
  <c r="F39" i="5" s="1"/>
  <c r="C37" i="9"/>
  <c r="I37" i="9"/>
  <c r="C38" i="10"/>
  <c r="C41" i="10" s="1"/>
  <c r="D38" i="3"/>
  <c r="J37" i="3"/>
  <c r="C37" i="3" s="1"/>
  <c r="C21" i="3"/>
  <c r="J21" i="2" s="1"/>
  <c r="J9" i="2"/>
  <c r="K8" i="5" s="1"/>
  <c r="I23" i="2"/>
  <c r="J22" i="5" s="1"/>
  <c r="C23" i="2"/>
  <c r="J23" i="2"/>
  <c r="K22" i="5" s="1"/>
  <c r="I34" i="2"/>
  <c r="J33" i="5" s="1"/>
  <c r="C34" i="2"/>
  <c r="I12" i="2"/>
  <c r="J11" i="5" s="1"/>
  <c r="C12" i="2"/>
  <c r="C21" i="2"/>
  <c r="I36" i="2"/>
  <c r="J35" i="5" s="1"/>
  <c r="C36" i="2"/>
  <c r="I24" i="2"/>
  <c r="J23" i="5" s="1"/>
  <c r="C24" i="2"/>
  <c r="I27" i="2"/>
  <c r="J26" i="5" s="1"/>
  <c r="C27" i="2"/>
  <c r="J17" i="2"/>
  <c r="K16" i="5" s="1"/>
  <c r="C17" i="2"/>
  <c r="J13" i="2"/>
  <c r="K12" i="5" s="1"/>
  <c r="C13" i="2"/>
  <c r="I30" i="2"/>
  <c r="J29" i="5" s="1"/>
  <c r="C30" i="2"/>
  <c r="I14" i="2"/>
  <c r="J13" i="5" s="1"/>
  <c r="C14" i="2"/>
  <c r="I35" i="2"/>
  <c r="J34" i="5" s="1"/>
  <c r="C35" i="2"/>
  <c r="I33" i="2"/>
  <c r="J32" i="5" s="1"/>
  <c r="C33" i="2"/>
  <c r="C10" i="3"/>
  <c r="I25" i="2"/>
  <c r="J24" i="5" s="1"/>
  <c r="C25" i="2"/>
  <c r="J15" i="2"/>
  <c r="K14" i="5" s="1"/>
  <c r="C15" i="2"/>
  <c r="I28" i="2"/>
  <c r="J27" i="5" s="1"/>
  <c r="C28" i="2"/>
  <c r="I32" i="2"/>
  <c r="J31" i="5" s="1"/>
  <c r="C32" i="2"/>
  <c r="I19" i="2"/>
  <c r="J18" i="5" s="1"/>
  <c r="C19" i="2"/>
  <c r="I31" i="2"/>
  <c r="J30" i="5" s="1"/>
  <c r="C31" i="2"/>
  <c r="I9" i="2"/>
  <c r="J8" i="5" s="1"/>
  <c r="C9" i="2"/>
  <c r="I38" i="3"/>
  <c r="I16" i="2"/>
  <c r="J15" i="5" s="1"/>
  <c r="C16" i="2"/>
  <c r="I29" i="2"/>
  <c r="J28" i="5" s="1"/>
  <c r="C29" i="2"/>
  <c r="I11" i="2"/>
  <c r="J10" i="5" s="1"/>
  <c r="C11" i="2"/>
  <c r="I20" i="2"/>
  <c r="J19" i="5" s="1"/>
  <c r="C20" i="2"/>
  <c r="I26" i="2"/>
  <c r="J25" i="5" s="1"/>
  <c r="C26" i="2"/>
  <c r="E22" i="2"/>
  <c r="F21" i="5" s="1"/>
  <c r="G22" i="2"/>
  <c r="H21" i="5" s="1"/>
  <c r="F22" i="2"/>
  <c r="G21" i="5" s="1"/>
  <c r="D22" i="2"/>
  <c r="E21" i="5" s="1"/>
  <c r="H22" i="2"/>
  <c r="I21" i="5" s="1"/>
  <c r="G14" i="4"/>
  <c r="E34" i="4"/>
  <c r="E36" i="4" s="1"/>
  <c r="H38" i="3"/>
  <c r="F38" i="3"/>
  <c r="E38" i="3"/>
  <c r="J18" i="3"/>
  <c r="J31" i="2"/>
  <c r="K30" i="5" s="1"/>
  <c r="J19" i="2"/>
  <c r="K18" i="5" s="1"/>
  <c r="I17" i="2"/>
  <c r="J16" i="5" s="1"/>
  <c r="J11" i="2"/>
  <c r="K10" i="5" s="1"/>
  <c r="J30" i="2"/>
  <c r="K29" i="5" s="1"/>
  <c r="J27" i="2"/>
  <c r="K26" i="5" s="1"/>
  <c r="J34" i="2"/>
  <c r="K33" i="5" s="1"/>
  <c r="J26" i="2"/>
  <c r="K25" i="5" s="1"/>
  <c r="J35" i="2"/>
  <c r="K34" i="5" s="1"/>
  <c r="J33" i="2"/>
  <c r="K32" i="5" s="1"/>
  <c r="J36" i="2"/>
  <c r="K35" i="5" s="1"/>
  <c r="J28" i="2"/>
  <c r="K27" i="5" s="1"/>
  <c r="J20" i="2"/>
  <c r="K19" i="5" s="1"/>
  <c r="J32" i="2"/>
  <c r="K31" i="5" s="1"/>
  <c r="J24" i="2"/>
  <c r="K23" i="5" s="1"/>
  <c r="J10" i="2"/>
  <c r="K9" i="5" s="1"/>
  <c r="J16" i="2"/>
  <c r="K15" i="5" s="1"/>
  <c r="J12" i="2"/>
  <c r="K11" i="5" s="1"/>
  <c r="J14" i="2"/>
  <c r="K13" i="5" s="1"/>
  <c r="F34" i="4"/>
  <c r="F36" i="4" s="1"/>
  <c r="G33" i="4"/>
  <c r="C34" i="4"/>
  <c r="C36" i="4" s="1"/>
  <c r="B36" i="4"/>
  <c r="H38" i="19" l="1"/>
  <c r="G10" i="20" s="1"/>
  <c r="E38" i="19"/>
  <c r="D10" i="20" s="1"/>
  <c r="F15" i="20"/>
  <c r="K38" i="19"/>
  <c r="H10" i="20" s="1"/>
  <c r="L38" i="19"/>
  <c r="I10" i="20" s="1"/>
  <c r="B12" i="20"/>
  <c r="B18" i="3"/>
  <c r="B18" i="2" s="1"/>
  <c r="B37" i="3"/>
  <c r="B37" i="2" s="1"/>
  <c r="B20" i="9"/>
  <c r="B10" i="9"/>
  <c r="B22" i="9"/>
  <c r="B17" i="9"/>
  <c r="B16" i="9"/>
  <c r="B15" i="9"/>
  <c r="B32" i="9"/>
  <c r="B14" i="9"/>
  <c r="B29" i="9"/>
  <c r="B26" i="9"/>
  <c r="B19" i="9"/>
  <c r="B30" i="9"/>
  <c r="B33" i="9"/>
  <c r="B28" i="9"/>
  <c r="B25" i="9"/>
  <c r="B9" i="9"/>
  <c r="B15" i="20"/>
  <c r="B12" i="9"/>
  <c r="B27" i="9"/>
  <c r="B24" i="9"/>
  <c r="B40" i="9"/>
  <c r="B23" i="9"/>
  <c r="B34" i="9"/>
  <c r="B13" i="9"/>
  <c r="B35" i="9"/>
  <c r="B11" i="9"/>
  <c r="D15" i="20"/>
  <c r="B38" i="19"/>
  <c r="B10" i="20" s="1"/>
  <c r="B38" i="18"/>
  <c r="D34" i="4"/>
  <c r="C41" i="3"/>
  <c r="C44" i="19" s="1"/>
  <c r="F38" i="19"/>
  <c r="E10" i="20" s="1"/>
  <c r="H37" i="19"/>
  <c r="G9" i="20" s="1"/>
  <c r="C44" i="18"/>
  <c r="J38" i="9"/>
  <c r="M10" i="9"/>
  <c r="M12" i="9"/>
  <c r="M14" i="9"/>
  <c r="M16" i="9"/>
  <c r="M18" i="9"/>
  <c r="M20" i="9"/>
  <c r="M22" i="9"/>
  <c r="M24" i="9"/>
  <c r="M26" i="9"/>
  <c r="M28" i="9"/>
  <c r="M30" i="9"/>
  <c r="M32" i="9"/>
  <c r="M34" i="9"/>
  <c r="M36" i="9"/>
  <c r="M38" i="9"/>
  <c r="L10" i="9"/>
  <c r="L12" i="9"/>
  <c r="L14" i="9"/>
  <c r="L16" i="9"/>
  <c r="L18" i="9"/>
  <c r="L20" i="9"/>
  <c r="L22" i="9"/>
  <c r="L24" i="9"/>
  <c r="L26" i="9"/>
  <c r="L28" i="9"/>
  <c r="L30" i="9"/>
  <c r="L32" i="9"/>
  <c r="L34" i="9"/>
  <c r="L36" i="9"/>
  <c r="L38" i="9"/>
  <c r="M11" i="9"/>
  <c r="M13" i="9"/>
  <c r="M15" i="9"/>
  <c r="M17" i="9"/>
  <c r="M19" i="9"/>
  <c r="M21" i="9"/>
  <c r="M23" i="9"/>
  <c r="M25" i="9"/>
  <c r="M27" i="9"/>
  <c r="M29" i="9"/>
  <c r="M31" i="9"/>
  <c r="M33" i="9"/>
  <c r="M35" i="9"/>
  <c r="M37" i="9"/>
  <c r="M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L9" i="9"/>
  <c r="B37" i="10"/>
  <c r="D36" i="5"/>
  <c r="B18" i="10"/>
  <c r="D17" i="5"/>
  <c r="I15" i="20"/>
  <c r="C15" i="20"/>
  <c r="E15" i="20"/>
  <c r="G15" i="20"/>
  <c r="B9" i="20"/>
  <c r="J38" i="3"/>
  <c r="C10" i="2"/>
  <c r="D10" i="2" s="1"/>
  <c r="E9" i="5" s="1"/>
  <c r="C40" i="19"/>
  <c r="C41" i="19" s="1"/>
  <c r="C40" i="18"/>
  <c r="F37" i="19"/>
  <c r="E9" i="20" s="1"/>
  <c r="E37" i="19"/>
  <c r="D9" i="20" s="1"/>
  <c r="G37" i="19"/>
  <c r="F9" i="20" s="1"/>
  <c r="K37" i="19"/>
  <c r="H9" i="20" s="1"/>
  <c r="L41" i="18"/>
  <c r="L37" i="19"/>
  <c r="I9" i="20" s="1"/>
  <c r="C39" i="18"/>
  <c r="G34" i="4"/>
  <c r="E37" i="9"/>
  <c r="G37" i="9"/>
  <c r="H37" i="9"/>
  <c r="F37" i="9"/>
  <c r="D37" i="9"/>
  <c r="J41" i="9"/>
  <c r="G40" i="9"/>
  <c r="H39" i="5" s="1"/>
  <c r="H40" i="9"/>
  <c r="I39" i="5" s="1"/>
  <c r="D40" i="9"/>
  <c r="E39" i="5" s="1"/>
  <c r="F40" i="9"/>
  <c r="G39" i="5" s="1"/>
  <c r="C38" i="9"/>
  <c r="I38" i="9"/>
  <c r="I21" i="2"/>
  <c r="C38" i="3"/>
  <c r="J37" i="2"/>
  <c r="K36" i="5" s="1"/>
  <c r="C18" i="3"/>
  <c r="J18" i="2" s="1"/>
  <c r="K17" i="5" s="1"/>
  <c r="G11" i="2"/>
  <c r="H10" i="5" s="1"/>
  <c r="E11" i="2"/>
  <c r="F10" i="5" s="1"/>
  <c r="D11" i="2"/>
  <c r="E10" i="5" s="1"/>
  <c r="F11" i="2"/>
  <c r="G10" i="5" s="1"/>
  <c r="H11" i="2"/>
  <c r="I10" i="5" s="1"/>
  <c r="E28" i="2"/>
  <c r="F27" i="5" s="1"/>
  <c r="G28" i="2"/>
  <c r="H27" i="5" s="1"/>
  <c r="H28" i="2"/>
  <c r="I27" i="5" s="1"/>
  <c r="F28" i="2"/>
  <c r="G27" i="5" s="1"/>
  <c r="D28" i="2"/>
  <c r="E27" i="5" s="1"/>
  <c r="D15" i="2"/>
  <c r="E14" i="5" s="1"/>
  <c r="H15" i="2"/>
  <c r="I14" i="5" s="1"/>
  <c r="F15" i="2"/>
  <c r="G14" i="5" s="1"/>
  <c r="E15" i="2"/>
  <c r="F14" i="5" s="1"/>
  <c r="G15" i="2"/>
  <c r="H14" i="5" s="1"/>
  <c r="D25" i="2"/>
  <c r="E24" i="5" s="1"/>
  <c r="F25" i="2"/>
  <c r="G24" i="5" s="1"/>
  <c r="H25" i="2"/>
  <c r="I24" i="5" s="1"/>
  <c r="E25" i="2"/>
  <c r="F24" i="5" s="1"/>
  <c r="G25" i="2"/>
  <c r="H24" i="5" s="1"/>
  <c r="G33" i="2"/>
  <c r="H32" i="5" s="1"/>
  <c r="E33" i="2"/>
  <c r="F32" i="5" s="1"/>
  <c r="D33" i="2"/>
  <c r="E32" i="5" s="1"/>
  <c r="F33" i="2"/>
  <c r="G32" i="5" s="1"/>
  <c r="H33" i="2"/>
  <c r="I32" i="5" s="1"/>
  <c r="D35" i="2"/>
  <c r="E34" i="5" s="1"/>
  <c r="F35" i="2"/>
  <c r="G34" i="5" s="1"/>
  <c r="H35" i="2"/>
  <c r="I34" i="5" s="1"/>
  <c r="E35" i="2"/>
  <c r="F34" i="5" s="1"/>
  <c r="G35" i="2"/>
  <c r="H34" i="5" s="1"/>
  <c r="E13" i="2"/>
  <c r="F12" i="5" s="1"/>
  <c r="G13" i="2"/>
  <c r="H12" i="5" s="1"/>
  <c r="D13" i="2"/>
  <c r="E12" i="5" s="1"/>
  <c r="H13" i="2"/>
  <c r="I12" i="5" s="1"/>
  <c r="F13" i="2"/>
  <c r="G12" i="5" s="1"/>
  <c r="D17" i="2"/>
  <c r="E16" i="5" s="1"/>
  <c r="F17" i="2"/>
  <c r="G16" i="5" s="1"/>
  <c r="H17" i="2"/>
  <c r="I16" i="5" s="1"/>
  <c r="E17" i="2"/>
  <c r="F16" i="5" s="1"/>
  <c r="G17" i="2"/>
  <c r="H16" i="5" s="1"/>
  <c r="G27" i="2"/>
  <c r="H26" i="5" s="1"/>
  <c r="E27" i="2"/>
  <c r="F26" i="5" s="1"/>
  <c r="D27" i="2"/>
  <c r="E26" i="5" s="1"/>
  <c r="F27" i="2"/>
  <c r="G26" i="5" s="1"/>
  <c r="H27" i="2"/>
  <c r="I26" i="5" s="1"/>
  <c r="E36" i="2"/>
  <c r="F35" i="5" s="1"/>
  <c r="G36" i="2"/>
  <c r="H35" i="5" s="1"/>
  <c r="F36" i="2"/>
  <c r="G35" i="5" s="1"/>
  <c r="D36" i="2"/>
  <c r="E35" i="5" s="1"/>
  <c r="H36" i="2"/>
  <c r="I35" i="5" s="1"/>
  <c r="E12" i="2"/>
  <c r="F11" i="5" s="1"/>
  <c r="G12" i="2"/>
  <c r="H11" i="5" s="1"/>
  <c r="D12" i="2"/>
  <c r="E11" i="5" s="1"/>
  <c r="F12" i="2"/>
  <c r="G11" i="5" s="1"/>
  <c r="H12" i="2"/>
  <c r="I11" i="5" s="1"/>
  <c r="E26" i="2"/>
  <c r="F25" i="5" s="1"/>
  <c r="G26" i="2"/>
  <c r="H25" i="5" s="1"/>
  <c r="D26" i="2"/>
  <c r="E25" i="5" s="1"/>
  <c r="H26" i="2"/>
  <c r="I25" i="5" s="1"/>
  <c r="F26" i="2"/>
  <c r="G25" i="5" s="1"/>
  <c r="G29" i="2"/>
  <c r="H28" i="5" s="1"/>
  <c r="E29" i="2"/>
  <c r="F28" i="5" s="1"/>
  <c r="D29" i="2"/>
  <c r="E28" i="5" s="1"/>
  <c r="F29" i="2"/>
  <c r="G28" i="5" s="1"/>
  <c r="H29" i="2"/>
  <c r="I28" i="5" s="1"/>
  <c r="D16" i="2"/>
  <c r="E15" i="5" s="1"/>
  <c r="F16" i="2"/>
  <c r="G15" i="5" s="1"/>
  <c r="H16" i="2"/>
  <c r="I15" i="5" s="1"/>
  <c r="E16" i="2"/>
  <c r="F15" i="5" s="1"/>
  <c r="G16" i="2"/>
  <c r="H15" i="5" s="1"/>
  <c r="G31" i="2"/>
  <c r="H30" i="5" s="1"/>
  <c r="E31" i="2"/>
  <c r="F30" i="5" s="1"/>
  <c r="D31" i="2"/>
  <c r="E30" i="5" s="1"/>
  <c r="F31" i="2"/>
  <c r="G30" i="5" s="1"/>
  <c r="H31" i="2"/>
  <c r="I30" i="5" s="1"/>
  <c r="G19" i="2"/>
  <c r="H18" i="5" s="1"/>
  <c r="E19" i="2"/>
  <c r="F18" i="5" s="1"/>
  <c r="D19" i="2"/>
  <c r="E18" i="5" s="1"/>
  <c r="H19" i="2"/>
  <c r="I18" i="5" s="1"/>
  <c r="F19" i="2"/>
  <c r="G18" i="5" s="1"/>
  <c r="E32" i="2"/>
  <c r="F31" i="5" s="1"/>
  <c r="G32" i="2"/>
  <c r="H31" i="5" s="1"/>
  <c r="D32" i="2"/>
  <c r="E31" i="5" s="1"/>
  <c r="H32" i="2"/>
  <c r="I31" i="5" s="1"/>
  <c r="F32" i="2"/>
  <c r="G31" i="5" s="1"/>
  <c r="E10" i="2"/>
  <c r="F9" i="5" s="1"/>
  <c r="F10" i="2"/>
  <c r="G9" i="5" s="1"/>
  <c r="E30" i="2"/>
  <c r="F29" i="5" s="1"/>
  <c r="G30" i="2"/>
  <c r="H29" i="5" s="1"/>
  <c r="D30" i="2"/>
  <c r="E29" i="5" s="1"/>
  <c r="F30" i="2"/>
  <c r="G29" i="5" s="1"/>
  <c r="H30" i="2"/>
  <c r="I29" i="5" s="1"/>
  <c r="D24" i="2"/>
  <c r="E23" i="5" s="1"/>
  <c r="H24" i="2"/>
  <c r="I23" i="5" s="1"/>
  <c r="F24" i="2"/>
  <c r="G23" i="5" s="1"/>
  <c r="E24" i="2"/>
  <c r="F23" i="5" s="1"/>
  <c r="G24" i="2"/>
  <c r="H23" i="5" s="1"/>
  <c r="D34" i="2"/>
  <c r="E33" i="5" s="1"/>
  <c r="F34" i="2"/>
  <c r="G33" i="5" s="1"/>
  <c r="H34" i="2"/>
  <c r="I33" i="5" s="1"/>
  <c r="E34" i="2"/>
  <c r="F33" i="5" s="1"/>
  <c r="G34" i="2"/>
  <c r="H33" i="5" s="1"/>
  <c r="D23" i="2"/>
  <c r="E22" i="5" s="1"/>
  <c r="F23" i="2"/>
  <c r="G22" i="5" s="1"/>
  <c r="H23" i="2"/>
  <c r="I22" i="5" s="1"/>
  <c r="G23" i="2"/>
  <c r="H22" i="5" s="1"/>
  <c r="E23" i="2"/>
  <c r="F22" i="5" s="1"/>
  <c r="C37" i="2"/>
  <c r="I37" i="2"/>
  <c r="J36" i="5" s="1"/>
  <c r="E20" i="2"/>
  <c r="F19" i="5" s="1"/>
  <c r="G20" i="2"/>
  <c r="H19" i="5" s="1"/>
  <c r="D20" i="2"/>
  <c r="E19" i="5" s="1"/>
  <c r="H20" i="2"/>
  <c r="I19" i="5" s="1"/>
  <c r="F20" i="2"/>
  <c r="G19" i="5" s="1"/>
  <c r="G9" i="2"/>
  <c r="H8" i="5" s="1"/>
  <c r="E9" i="2"/>
  <c r="F8" i="5" s="1"/>
  <c r="F9" i="2"/>
  <c r="G8" i="5" s="1"/>
  <c r="H9" i="2"/>
  <c r="I8" i="5" s="1"/>
  <c r="D9" i="2"/>
  <c r="E8" i="5" s="1"/>
  <c r="G14" i="2"/>
  <c r="H13" i="5" s="1"/>
  <c r="E14" i="2"/>
  <c r="F13" i="5" s="1"/>
  <c r="D14" i="2"/>
  <c r="E13" i="5" s="1"/>
  <c r="F14" i="2"/>
  <c r="G13" i="5" s="1"/>
  <c r="H14" i="2"/>
  <c r="I13" i="5" s="1"/>
  <c r="E21" i="2"/>
  <c r="G21" i="2"/>
  <c r="D21" i="2"/>
  <c r="F21" i="2"/>
  <c r="H21" i="2"/>
  <c r="G36" i="4"/>
  <c r="D36" i="4"/>
  <c r="L40" i="19" l="1"/>
  <c r="I12" i="20" s="1"/>
  <c r="L44" i="19"/>
  <c r="B18" i="9"/>
  <c r="B37" i="9"/>
  <c r="D44" i="19"/>
  <c r="E44" i="19"/>
  <c r="F44" i="19"/>
  <c r="H44" i="19"/>
  <c r="G44" i="19"/>
  <c r="B41" i="3"/>
  <c r="B41" i="2" s="1"/>
  <c r="B44" i="19"/>
  <c r="B44" i="18"/>
  <c r="J41" i="2"/>
  <c r="K40" i="5" s="1"/>
  <c r="B38" i="3"/>
  <c r="B38" i="2" s="1"/>
  <c r="B41" i="19"/>
  <c r="B41" i="18"/>
  <c r="B41" i="10"/>
  <c r="D40" i="5"/>
  <c r="B38" i="10"/>
  <c r="D37" i="5"/>
  <c r="F16" i="20"/>
  <c r="I16" i="20"/>
  <c r="F39" i="19"/>
  <c r="E11" i="20" s="1"/>
  <c r="G39" i="19"/>
  <c r="F11" i="20" s="1"/>
  <c r="L39" i="19"/>
  <c r="I11" i="20" s="1"/>
  <c r="H39" i="19"/>
  <c r="G11" i="20" s="1"/>
  <c r="D39" i="19"/>
  <c r="C11" i="20" s="1"/>
  <c r="K39" i="19"/>
  <c r="H11" i="20" s="1"/>
  <c r="E39" i="19"/>
  <c r="D11" i="20" s="1"/>
  <c r="H10" i="2"/>
  <c r="I9" i="5" s="1"/>
  <c r="G10" i="2"/>
  <c r="H9" i="5" s="1"/>
  <c r="K40" i="19"/>
  <c r="H12" i="20" s="1"/>
  <c r="G40" i="19"/>
  <c r="F12" i="20" s="1"/>
  <c r="H40" i="19"/>
  <c r="G12" i="20" s="1"/>
  <c r="D40" i="19"/>
  <c r="C12" i="20" s="1"/>
  <c r="E40" i="19"/>
  <c r="D12" i="20" s="1"/>
  <c r="F40" i="19"/>
  <c r="E12" i="20" s="1"/>
  <c r="C41" i="18"/>
  <c r="G38" i="9"/>
  <c r="H38" i="9"/>
  <c r="C41" i="9"/>
  <c r="F38" i="9"/>
  <c r="E38" i="9"/>
  <c r="D38" i="9"/>
  <c r="I18" i="2"/>
  <c r="J17" i="5" s="1"/>
  <c r="C18" i="2"/>
  <c r="G18" i="2" s="1"/>
  <c r="H17" i="5" s="1"/>
  <c r="J38" i="2"/>
  <c r="K37" i="5" s="1"/>
  <c r="D37" i="2"/>
  <c r="E36" i="5" s="1"/>
  <c r="G37" i="2"/>
  <c r="H36" i="5" s="1"/>
  <c r="E37" i="2"/>
  <c r="F36" i="5" s="1"/>
  <c r="H37" i="2"/>
  <c r="I36" i="5" s="1"/>
  <c r="F37" i="2"/>
  <c r="G36" i="5" s="1"/>
  <c r="D18" i="2"/>
  <c r="E17" i="5" s="1"/>
  <c r="F18" i="2"/>
  <c r="G17" i="5" s="1"/>
  <c r="I38" i="2"/>
  <c r="J37" i="5" s="1"/>
  <c r="C38" i="2"/>
  <c r="C41" i="2" s="1"/>
  <c r="E16" i="20" l="1"/>
  <c r="G16" i="20"/>
  <c r="C16" i="20"/>
  <c r="D16" i="20"/>
  <c r="B16" i="20"/>
  <c r="B38" i="9"/>
  <c r="B41" i="9"/>
  <c r="B13" i="20"/>
  <c r="E41" i="19"/>
  <c r="D13" i="20" s="1"/>
  <c r="K41" i="19"/>
  <c r="H13" i="20" s="1"/>
  <c r="F41" i="19"/>
  <c r="E13" i="20" s="1"/>
  <c r="G41" i="19"/>
  <c r="F13" i="20" s="1"/>
  <c r="D41" i="19"/>
  <c r="C13" i="20" s="1"/>
  <c r="H41" i="19"/>
  <c r="G13" i="20" s="1"/>
  <c r="E18" i="2"/>
  <c r="F17" i="5" s="1"/>
  <c r="H18" i="2"/>
  <c r="I17" i="5" s="1"/>
  <c r="L41" i="19"/>
  <c r="I13" i="20" s="1"/>
  <c r="G41" i="9"/>
  <c r="D41" i="9"/>
  <c r="H41" i="9"/>
  <c r="F41" i="9"/>
  <c r="G40" i="5" s="1"/>
  <c r="E41" i="9"/>
  <c r="F40" i="5" s="1"/>
  <c r="D41" i="2"/>
  <c r="E41" i="2"/>
  <c r="G41" i="2"/>
  <c r="F41" i="2"/>
  <c r="H41" i="2"/>
  <c r="G38" i="2"/>
  <c r="H37" i="5" s="1"/>
  <c r="D38" i="2"/>
  <c r="E37" i="5" s="1"/>
  <c r="E38" i="2"/>
  <c r="F37" i="5" s="1"/>
  <c r="F38" i="2"/>
  <c r="G37" i="5" s="1"/>
  <c r="H38" i="2"/>
  <c r="I37" i="5" s="1"/>
  <c r="H40" i="5" l="1"/>
  <c r="I40" i="5"/>
  <c r="E40" i="5"/>
</calcChain>
</file>

<file path=xl/comments1.xml><?xml version="1.0" encoding="utf-8"?>
<comments xmlns="http://schemas.openxmlformats.org/spreadsheetml/2006/main">
  <authors>
    <author>LWL</author>
  </authors>
  <commentList>
    <comment ref="G55" authorId="0" shapeId="0">
      <text>
        <r>
          <rPr>
            <b/>
            <sz val="9"/>
            <color indexed="81"/>
            <rFont val="Tahoma"/>
            <family val="2"/>
          </rPr>
          <t>LWL:</t>
        </r>
        <r>
          <rPr>
            <sz val="9"/>
            <color indexed="81"/>
            <rFont val="Tahoma"/>
            <family val="2"/>
          </rPr>
          <t xml:space="preserve">
ursprünglich CDU/SPD umgekehrt ("Dreher") korrigiert krä</t>
        </r>
      </text>
    </comment>
  </commentList>
</comments>
</file>

<file path=xl/connections.xml><?xml version="1.0" encoding="utf-8"?>
<connections xmlns="http://schemas.openxmlformats.org/spreadsheetml/2006/main">
  <connection id="1" name="a05999995" type="6" refreshedVersion="6" background="1" saveData="1">
    <textPr sourceFile="\\lwlitcl2user1.ads.lwl.org\homes$\p002st02\Downloads\a05999995.txt" decimal="," thousands="." tab="0" semicolon="1">
      <textFields count="4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<sst xmlns="http://schemas.openxmlformats.org/spreadsheetml/2006/main" count="1411" uniqueCount="275">
  <si>
    <t>Verwaltungsbezirks-Nr.</t>
  </si>
  <si>
    <t>Verwaltungsbezirksname</t>
  </si>
  <si>
    <t>Wahlberechtigte insgesamt</t>
  </si>
  <si>
    <t>Wähler/-innen</t>
  </si>
  <si>
    <t>Ungültige Stimmen</t>
  </si>
  <si>
    <t>Gültige Stimmen</t>
  </si>
  <si>
    <t>CDU</t>
  </si>
  <si>
    <t>SPD</t>
  </si>
  <si>
    <t>GRÜNE</t>
  </si>
  <si>
    <t>FDP</t>
  </si>
  <si>
    <t>DIE LINKE</t>
  </si>
  <si>
    <t>REP</t>
  </si>
  <si>
    <t>NPD</t>
  </si>
  <si>
    <t>ödp</t>
  </si>
  <si>
    <t>DVU</t>
  </si>
  <si>
    <t>DKP</t>
  </si>
  <si>
    <t>Volksabstimmung</t>
  </si>
  <si>
    <t>ZENTRUM</t>
  </si>
  <si>
    <t>AMP</t>
  </si>
  <si>
    <t>ÖkoLi</t>
  </si>
  <si>
    <t>STATT Partei</t>
  </si>
  <si>
    <t>LD</t>
  </si>
  <si>
    <t>pro NRW</t>
  </si>
  <si>
    <t>Freie Union</t>
  </si>
  <si>
    <t>Die PARTEI</t>
  </si>
  <si>
    <t>so!</t>
  </si>
  <si>
    <t>PIRATEN</t>
  </si>
  <si>
    <t>Wählergruppe 1</t>
  </si>
  <si>
    <t>Wählergruppe 2</t>
  </si>
  <si>
    <t>Wählergruppe 3</t>
  </si>
  <si>
    <t>Wählergruppe 4</t>
  </si>
  <si>
    <t>Wählergruppe 5</t>
  </si>
  <si>
    <t>Wählergruppe 6</t>
  </si>
  <si>
    <t>Einzelbewerber</t>
  </si>
  <si>
    <t>Kreisfreie Stadt Düsseldorf</t>
  </si>
  <si>
    <t>Kreisfreie Stadt Duisburg</t>
  </si>
  <si>
    <t>Kreisfreie Stadt Essen</t>
  </si>
  <si>
    <t>Kreisfreie Stadt Krefeld</t>
  </si>
  <si>
    <t>Kreisfreie Stadt Mönchengladbach</t>
  </si>
  <si>
    <t>Kreisfreie Stadt Mülheim an der Ruhr</t>
  </si>
  <si>
    <t>Kreisfreie Stadt Oberhausen</t>
  </si>
  <si>
    <t>Kreisfreie Stadt Remscheid</t>
  </si>
  <si>
    <t>Kreisfreie Stadt Solingen</t>
  </si>
  <si>
    <t>Kreisfreie Stadt Wuppertal</t>
  </si>
  <si>
    <t>Kreis Kleve</t>
  </si>
  <si>
    <t>Kreis Mettmann</t>
  </si>
  <si>
    <t>Rhein-Kreis Neuss</t>
  </si>
  <si>
    <t>Kreis Viersen</t>
  </si>
  <si>
    <t>Kreis Wesel</t>
  </si>
  <si>
    <t>Kreisfreie Stadt Aachen</t>
  </si>
  <si>
    <t>Kreisfreie Stadt Bonn</t>
  </si>
  <si>
    <t>Kreisfreie Stadt Köln</t>
  </si>
  <si>
    <t>Kreisfreie Stadt Leverkusen</t>
  </si>
  <si>
    <t>Städteregion Aachen</t>
  </si>
  <si>
    <t>Kreis Düren</t>
  </si>
  <si>
    <t>Rhein-Erft-Kreis</t>
  </si>
  <si>
    <t>Kreis Euskirchen</t>
  </si>
  <si>
    <t>Kreis Heinsberg</t>
  </si>
  <si>
    <t>Oberbergischer Kreis</t>
  </si>
  <si>
    <t>Rheinisch-Bergischer Kreis</t>
  </si>
  <si>
    <t>Rhein-Sieg-Kreis</t>
  </si>
  <si>
    <t>Kreisfreie Stadt Bottrop</t>
  </si>
  <si>
    <t>Kreisfreie Stadt Gelsenkirchen</t>
  </si>
  <si>
    <t>Kreisfreie Stadt Münster</t>
  </si>
  <si>
    <t>Kreis Borken</t>
  </si>
  <si>
    <t>Kreis Coesfeld</t>
  </si>
  <si>
    <t>Kreis Recklinghausen</t>
  </si>
  <si>
    <t>Kreis Steinfurt</t>
  </si>
  <si>
    <t>Kreis Warendorf</t>
  </si>
  <si>
    <t>Kreisfreie Stadt Bielefeld</t>
  </si>
  <si>
    <t>Kreis Gütersloh</t>
  </si>
  <si>
    <t>Kreis Herford</t>
  </si>
  <si>
    <t>Kreis Höxter</t>
  </si>
  <si>
    <t>Kreis Lippe</t>
  </si>
  <si>
    <t>Kreis Minden-Lübbecke</t>
  </si>
  <si>
    <t>Kreis Paderborn</t>
  </si>
  <si>
    <t>Kreisfreie Stadt Bochum</t>
  </si>
  <si>
    <t>Kreisfreie Stadt Dortmund</t>
  </si>
  <si>
    <t>Kreisfreie Stadt Hagen</t>
  </si>
  <si>
    <t>Kreisfreie Stadt Hamm</t>
  </si>
  <si>
    <t>Kreisfreie Stadt Herne</t>
  </si>
  <si>
    <t>Ennepe-Ruhr-Kreis</t>
  </si>
  <si>
    <t>Hochsauerlandkreis</t>
  </si>
  <si>
    <t>Märkischer Kreis</t>
  </si>
  <si>
    <t>Kreis Olpe</t>
  </si>
  <si>
    <t>Kreis Siegen-Wittgenstein</t>
  </si>
  <si>
    <t>Kreis Soest</t>
  </si>
  <si>
    <t>Kreis Unna</t>
  </si>
  <si>
    <t>LWL-Statistik</t>
  </si>
  <si>
    <t>- Anzahl der Stimmen</t>
  </si>
  <si>
    <t>Kreisfreie Städte /              Kreise</t>
  </si>
  <si>
    <t>Wahlbe- teiligung %</t>
  </si>
  <si>
    <t>Gültige            Stimmen        Anzahl</t>
  </si>
  <si>
    <t>Von den gültigen Stimmen entfielen auf</t>
  </si>
  <si>
    <t>Grüne</t>
  </si>
  <si>
    <t>Freie Wähler NRW</t>
  </si>
  <si>
    <t>Sonstige</t>
  </si>
  <si>
    <t>Bielefeld</t>
  </si>
  <si>
    <t>Bochum</t>
  </si>
  <si>
    <t>Bottrop</t>
  </si>
  <si>
    <t>Dortmund</t>
  </si>
  <si>
    <t>Gelsenkirchen</t>
  </si>
  <si>
    <t>Hagen</t>
  </si>
  <si>
    <t>Hamm</t>
  </si>
  <si>
    <t>Herne</t>
  </si>
  <si>
    <t>Münster</t>
  </si>
  <si>
    <t>Kreisfreie Städte</t>
  </si>
  <si>
    <t>Borken</t>
  </si>
  <si>
    <t>Coesfeld</t>
  </si>
  <si>
    <t>Gütersloh</t>
  </si>
  <si>
    <t>Herford</t>
  </si>
  <si>
    <t>Höxter</t>
  </si>
  <si>
    <t>Lippe</t>
  </si>
  <si>
    <t>Minden-Lübbecke</t>
  </si>
  <si>
    <t>Olpe</t>
  </si>
  <si>
    <t>Paderborn</t>
  </si>
  <si>
    <t>Recklinghausen</t>
  </si>
  <si>
    <t>Siegen-Wittgenstein</t>
  </si>
  <si>
    <t>Soest</t>
  </si>
  <si>
    <t>Steinfurt</t>
  </si>
  <si>
    <t>Unna</t>
  </si>
  <si>
    <t>Warendorf</t>
  </si>
  <si>
    <t>Kreise</t>
  </si>
  <si>
    <t>Westfalen-Lippe</t>
  </si>
  <si>
    <t>zum Vergleich:</t>
  </si>
  <si>
    <t>Quelle: IT.NRW; eigene Berechnungen</t>
  </si>
  <si>
    <t>Endgültiges amtliches Ergebnis der Kommunalwahlen 2009</t>
  </si>
  <si>
    <t>Mitgliedskörperschaft</t>
  </si>
  <si>
    <t>Wahlberechtigte</t>
  </si>
  <si>
    <t>Wähler</t>
  </si>
  <si>
    <t>Wahlbeteiligung in %</t>
  </si>
  <si>
    <t>kreisfreie Städte</t>
  </si>
  <si>
    <t>NRW</t>
  </si>
  <si>
    <t>Sonstige -
Berechnung für LWL-Statistik</t>
  </si>
  <si>
    <t>- Stimmenverteilung in %</t>
  </si>
  <si>
    <t>Von den gültigen Stimmen entfielen in % auf</t>
  </si>
  <si>
    <t>Rheinland</t>
  </si>
  <si>
    <t>Kreisfreie Städte / Kreise</t>
  </si>
  <si>
    <t>Zu-/Abnahme der Stimmenanteile in %-Punkten</t>
  </si>
  <si>
    <t>Zunahme</t>
  </si>
  <si>
    <t>Abnahme</t>
  </si>
  <si>
    <t>Angabe entfällt</t>
  </si>
  <si>
    <t>Nordrhein-Westfalen</t>
  </si>
  <si>
    <t>FAMILIE</t>
  </si>
  <si>
    <t>Einzelbewerber/-innen</t>
  </si>
  <si>
    <t>Kreis Aachen</t>
  </si>
  <si>
    <t>Kommunalwahl 2009</t>
  </si>
  <si>
    <t>Summe Rheinland</t>
  </si>
  <si>
    <t>Vorläufige Ergebnisse der Kommunalwahlen 2014 und Endgültige Ergebnisse der Kommunalwahlen 2009 - Wahlbeteiligung</t>
  </si>
  <si>
    <t>Summe Rheinland (abzgl. Stadt Aachen)</t>
  </si>
  <si>
    <t>Summe NRW</t>
  </si>
  <si>
    <t xml:space="preserve">Ergebnisse der Wiederholungswahl! Achtung: Manuelle Erfassung dieser Daten inkl. "Freie Wähler" </t>
  </si>
  <si>
    <t>Ergebnisse der Wiederholungswahl: Manuelle Erfassung dieser Daten!</t>
  </si>
  <si>
    <t>Es liegen die Daten der Wiederholungswahl zugrunde!!!</t>
  </si>
  <si>
    <r>
      <t xml:space="preserve">Wahlbe-teiligung
</t>
    </r>
    <r>
      <rPr>
        <sz val="10"/>
        <rFont val="Arial"/>
        <family val="2"/>
      </rPr>
      <t>Zu-/Abnahme</t>
    </r>
  </si>
  <si>
    <t>Kommunalwahlen 2014</t>
  </si>
  <si>
    <t>Gewinne und Verluste in Westfalen-Lippe gegenüber den Kommunalwahlen 2009 (Differenziert nach Zu-/Abnahme)</t>
  </si>
  <si>
    <t>Vorläufiges amtliches Ergebnis der Kommunalwahlen 2014</t>
  </si>
  <si>
    <t>Kommunalwahl 2014</t>
  </si>
  <si>
    <t>- Stimmenverteilung in Westfalen-Lippe in %</t>
  </si>
  <si>
    <t>- Gewinne und Verluste in Westfalen-Lippe gegenüber den Kommunalwahlen 2009 in %</t>
  </si>
  <si>
    <t>- Stimmenverteilung im Rheinland in %</t>
  </si>
  <si>
    <t>- Gewinne und Verluste im Rheinland gegenüber den Kommunalwahlen 2009 in %</t>
  </si>
  <si>
    <t>GKZ</t>
  </si>
  <si>
    <t>05711</t>
  </si>
  <si>
    <t>05911</t>
  </si>
  <si>
    <t>05512</t>
  </si>
  <si>
    <t>05913</t>
  </si>
  <si>
    <t>05513</t>
  </si>
  <si>
    <t>05914</t>
  </si>
  <si>
    <t>05915</t>
  </si>
  <si>
    <t>05916</t>
  </si>
  <si>
    <t>05515</t>
  </si>
  <si>
    <t>05554</t>
  </si>
  <si>
    <t>05558</t>
  </si>
  <si>
    <t>05954</t>
  </si>
  <si>
    <t>05754</t>
  </si>
  <si>
    <t>05758</t>
  </si>
  <si>
    <t>05958</t>
  </si>
  <si>
    <t>05762</t>
  </si>
  <si>
    <t>05766</t>
  </si>
  <si>
    <t>05962</t>
  </si>
  <si>
    <t>05770</t>
  </si>
  <si>
    <t>05966</t>
  </si>
  <si>
    <t>05774</t>
  </si>
  <si>
    <t>05562</t>
  </si>
  <si>
    <t>05970</t>
  </si>
  <si>
    <t>05974</t>
  </si>
  <si>
    <t>05566</t>
  </si>
  <si>
    <t>05978</t>
  </si>
  <si>
    <t>05570</t>
  </si>
  <si>
    <r>
      <rPr>
        <b/>
        <sz val="10"/>
        <rFont val="Arial"/>
        <family val="2"/>
      </rPr>
      <t>Sonstige</t>
    </r>
    <r>
      <rPr>
        <sz val="10"/>
        <rFont val="Arial"/>
        <family val="2"/>
      </rPr>
      <t xml:space="preserve"> -
</t>
    </r>
    <r>
      <rPr>
        <sz val="8"/>
        <rFont val="Arial"/>
        <family val="2"/>
      </rPr>
      <t>Berechnung für LWL-Statistik</t>
    </r>
  </si>
  <si>
    <t>Berechnungen LWL-Statistik</t>
  </si>
  <si>
    <t>Veränderung der Wahlbeteiligung 
in %-Punkten</t>
  </si>
  <si>
    <t>Münsterland</t>
  </si>
  <si>
    <t>Ostwestfalen-Lippe</t>
  </si>
  <si>
    <t>Südwestfalen</t>
  </si>
  <si>
    <t>Westfälisches Ruhrgebiet</t>
  </si>
  <si>
    <t>nachrichtlich</t>
  </si>
  <si>
    <t>Westf. Ruhrgebiet</t>
  </si>
  <si>
    <r>
      <t xml:space="preserve">Freie
   Wähler </t>
    </r>
    <r>
      <rPr>
        <vertAlign val="superscript"/>
        <sz val="10"/>
        <rFont val="Arial"/>
        <family val="2"/>
      </rPr>
      <t>1)</t>
    </r>
  </si>
  <si>
    <t>1) Wählergruppen, die im Verbandsgebiet des LWL dem Landesverband der Freien und Unabhängigen Bürger- und Wählergemeinschaften im Landes NRW e.V. angehören (FW-NRW)</t>
  </si>
  <si>
    <t>.</t>
  </si>
  <si>
    <t>Gewinne und Verluste in den Regionen in Westfalen-Lippe gegenüber den Kommunalwahlen 2009 (Differenziert nach Zu-/Abnahme)</t>
  </si>
  <si>
    <t>VerwaltungsbezirksNr.</t>
  </si>
  <si>
    <t>Verwaltungsbezirk</t>
  </si>
  <si>
    <t>PRO NRW</t>
  </si>
  <si>
    <t>ÖDP</t>
  </si>
  <si>
    <t>SO!</t>
  </si>
  <si>
    <t>AfD</t>
  </si>
  <si>
    <t>ARMINIUS - Bund</t>
  </si>
  <si>
    <t>AUF</t>
  </si>
  <si>
    <t>EINHEIT</t>
  </si>
  <si>
    <t>BIG</t>
  </si>
  <si>
    <t>DUW</t>
  </si>
  <si>
    <t>DIE RECHTE</t>
  </si>
  <si>
    <t>DIE VIOLETTEN</t>
  </si>
  <si>
    <t>Tierschutzpartei</t>
  </si>
  <si>
    <t>Wählergruppe 7</t>
  </si>
  <si>
    <t>Wählergruppe 8</t>
  </si>
  <si>
    <t>Krfr. Stadt Düsseldorf</t>
  </si>
  <si>
    <t>Krfr. Stadt Duisburg</t>
  </si>
  <si>
    <t>Krfr. Stadt Essen</t>
  </si>
  <si>
    <t>Krfr. Stadt Krefeld</t>
  </si>
  <si>
    <t>Krfr. Stadt Mönchengladbach</t>
  </si>
  <si>
    <t>Krfr. Stadt Mülheim an der Ruhr</t>
  </si>
  <si>
    <t>Krfr. Stadt Oberhausen</t>
  </si>
  <si>
    <t>Krfr. Stadt Remscheid</t>
  </si>
  <si>
    <t>Krfr. Stadt Solingen</t>
  </si>
  <si>
    <t>Krfr. Stadt Wuppertal</t>
  </si>
  <si>
    <t>Krfr. Stadt Aachen</t>
  </si>
  <si>
    <t>Krfr. Stadt Bonn</t>
  </si>
  <si>
    <t>Krfr. Stadt Köln</t>
  </si>
  <si>
    <t>Krfr. Stadt Leverkusen</t>
  </si>
  <si>
    <t>Krfr. Stadt Bottrop</t>
  </si>
  <si>
    <t>Krfr. Stadt Gelsenkirchen</t>
  </si>
  <si>
    <t>Krfr. Stadt Münster</t>
  </si>
  <si>
    <t>Krfr. Stadt Bielefeld</t>
  </si>
  <si>
    <t>Krfr. Stadt Bochum</t>
  </si>
  <si>
    <t>Krfr. Stadt Dortmund</t>
  </si>
  <si>
    <t>Krfr. Stadt Hagen</t>
  </si>
  <si>
    <t>Krfr. Stadt Hamm</t>
  </si>
  <si>
    <t>Krfr. Stadt Herne</t>
  </si>
  <si>
    <r>
      <t xml:space="preserve">Ennepe-Ruhr-Kreis </t>
    </r>
    <r>
      <rPr>
        <vertAlign val="superscript"/>
        <sz val="10"/>
        <rFont val="Arial"/>
        <family val="2"/>
      </rPr>
      <t>2)</t>
    </r>
  </si>
  <si>
    <t>Piraten</t>
  </si>
  <si>
    <t>2) Vorläufiges Endergebnis für die Kreistagswahl liegt erst am 15. Juni vor</t>
  </si>
  <si>
    <t>Wahlbeteiligung</t>
  </si>
  <si>
    <t>Kommunalwahl 2014 endg.</t>
  </si>
  <si>
    <t>Endgültiges amtliches Ergebnis der Kommunalwahlen 2014</t>
  </si>
  <si>
    <t>Nr.</t>
  </si>
  <si>
    <r>
      <t xml:space="preserve">Freie
   Wähler </t>
    </r>
    <r>
      <rPr>
        <vertAlign val="superscript"/>
        <sz val="10"/>
        <rFont val="Segoe UI"/>
        <family val="2"/>
      </rPr>
      <t>1)</t>
    </r>
  </si>
  <si>
    <t>Ungültige Stimmen</t>
  </si>
  <si>
    <t>Gültige Stimmen</t>
  </si>
  <si>
    <t>Kreis Düren</t>
  </si>
  <si>
    <t>Kreis Gütersloh</t>
  </si>
  <si>
    <t>Kreis Minden-Lübbecke</t>
  </si>
  <si>
    <t>Krfr. Stadt Düsseldorf</t>
  </si>
  <si>
    <t>Krfr. Stadt Mülheim an der Ruhr</t>
  </si>
  <si>
    <t>Krfr. Stadt Münster</t>
  </si>
  <si>
    <t>Freie Wähler im LWL</t>
  </si>
  <si>
    <t>krsfr. Städte WL</t>
  </si>
  <si>
    <t>Kreise WL</t>
  </si>
  <si>
    <t>Stimmen sind auf NRW-Ebene unter "Sonstige" zusammengefasst worden.</t>
  </si>
  <si>
    <t>Stimmenanteile sind auf NRW-Ebene unter "Sonstige" zusammengefasst worden.</t>
  </si>
  <si>
    <r>
      <t xml:space="preserve">Wahlbe-teiligung
</t>
    </r>
    <r>
      <rPr>
        <sz val="10"/>
        <rFont val="Segoe UI"/>
        <family val="2"/>
      </rPr>
      <t>Zu-/Abnahme</t>
    </r>
  </si>
  <si>
    <t>- Anteil in %</t>
  </si>
  <si>
    <t>Vorläufiges amtliches Ergebnis der Europawahlen 2024</t>
  </si>
  <si>
    <t>BSW</t>
  </si>
  <si>
    <t>--</t>
  </si>
  <si>
    <t>Endgültiges amtliches Ergebnis der Europawahlen 2019</t>
  </si>
  <si>
    <t>Prozentualer Anteil an den gültigen Stimmen</t>
  </si>
  <si>
    <t>Europawahlen 2024</t>
  </si>
  <si>
    <t>Gewinne und Verluste in Westfalen-Lippe gegenüber den Europawahlen 2020 (Differenziert nach Zu-/Abnahme)</t>
  </si>
  <si>
    <t>Andere</t>
  </si>
  <si>
    <t>Quelle: IT.NRW; eigene Berechnungen LWL-Statistik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</si>
</sst>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0.0"/>
    <numFmt numFmtId="165" formatCode="#,##0.0"/>
    <numFmt numFmtId="166" formatCode="#,##0\ \ \ "/>
    <numFmt numFmtId="167" formatCode="#,##0\ \ "/>
    <numFmt numFmtId="168" formatCode="#,##0.0\ \ \ "/>
    <numFmt numFmtId="169" formatCode="0.0\ \ \ \ \ "/>
    <numFmt numFmtId="170" formatCode="0.0\ \ \ \ \ \ \ "/>
    <numFmt numFmtId="171" formatCode="#,##0.00000\ \ \ "/>
    <numFmt numFmtId="172" formatCode="#,##0\ \ ;#,##0\ \ ;\-\ \ "/>
    <numFmt numFmtId="173" formatCode="0.0\ \ \ \ \ \ \ ;0.0\ \ \ \ \ \ \ ;\-\ \ \ \ \ \ \ \ \ "/>
    <numFmt numFmtId="174" formatCode="#,##0.0\ \ \ \ \ \ "/>
    <numFmt numFmtId="175" formatCode="0.0000000"/>
    <numFmt numFmtId="176" formatCode="0.0\ \ \ \ \ \ "/>
    <numFmt numFmtId="177" formatCode="0.00000\ \ \ \ \ \ "/>
    <numFmt numFmtId="178" formatCode="#,##0.0\ \ \ \ \ \ ;\-#,##0.0\ \ \ \ \ \ ;\-\ \ \ \ \ \ \ "/>
    <numFmt numFmtId="179" formatCode="0.0%"/>
    <numFmt numFmtId="180" formatCode="#,##0.0\ \ "/>
    <numFmt numFmtId="181" formatCode="0;\-0;\-"/>
    <numFmt numFmtId="182" formatCode="\+0.0;\-0.0;\-"/>
    <numFmt numFmtId="183" formatCode="0.0000"/>
  </numFmts>
  <fonts count="43" x14ac:knownFonts="1">
    <font>
      <sz val="10"/>
      <name val="Arial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Segoe UI"/>
      <family val="2"/>
    </font>
    <font>
      <b/>
      <sz val="13"/>
      <color theme="3"/>
      <name val="Segoe UI"/>
      <family val="2"/>
    </font>
    <font>
      <b/>
      <sz val="11"/>
      <color theme="3"/>
      <name val="Segoe UI"/>
      <family val="2"/>
    </font>
    <font>
      <sz val="11"/>
      <color rgb="FF006100"/>
      <name val="Segoe UI"/>
      <family val="2"/>
    </font>
    <font>
      <sz val="11"/>
      <color rgb="FF9C0006"/>
      <name val="Segoe UI"/>
      <family val="2"/>
    </font>
    <font>
      <sz val="11"/>
      <color rgb="FF9C6500"/>
      <name val="Segoe UI"/>
      <family val="2"/>
    </font>
    <font>
      <sz val="11"/>
      <color rgb="FF3F3F76"/>
      <name val="Segoe UI"/>
      <family val="2"/>
    </font>
    <font>
      <b/>
      <sz val="11"/>
      <color rgb="FF3F3F3F"/>
      <name val="Segoe UI"/>
      <family val="2"/>
    </font>
    <font>
      <b/>
      <sz val="11"/>
      <color rgb="FFFA7D00"/>
      <name val="Segoe UI"/>
      <family val="2"/>
    </font>
    <font>
      <sz val="11"/>
      <color rgb="FFFA7D00"/>
      <name val="Segoe UI"/>
      <family val="2"/>
    </font>
    <font>
      <b/>
      <sz val="11"/>
      <color theme="0"/>
      <name val="Segoe UI"/>
      <family val="2"/>
    </font>
    <font>
      <sz val="11"/>
      <color rgb="FFFF0000"/>
      <name val="Segoe UI"/>
      <family val="2"/>
    </font>
    <font>
      <i/>
      <sz val="11"/>
      <color rgb="FF7F7F7F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vertAlign val="superscript"/>
      <sz val="10"/>
      <name val="Segoe UI"/>
      <family val="2"/>
    </font>
    <font>
      <b/>
      <sz val="10"/>
      <color rgb="FFFF0000"/>
      <name val="Segoe UI"/>
      <family val="2"/>
    </font>
    <font>
      <sz val="8"/>
      <name val="Segoe UI"/>
      <family val="2"/>
    </font>
    <font>
      <sz val="11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  <font>
      <sz val="10"/>
      <color rgb="FF00B050"/>
      <name val="Segoe UI"/>
      <family val="2"/>
    </font>
    <font>
      <sz val="10"/>
      <color rgb="FFFF0000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39300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rgb="FFBFB7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28" applyNumberFormat="0" applyAlignment="0" applyProtection="0"/>
    <xf numFmtId="0" fontId="25" fillId="9" borderId="29" applyNumberFormat="0" applyAlignment="0" applyProtection="0"/>
    <xf numFmtId="0" fontId="26" fillId="9" borderId="28" applyNumberFormat="0" applyAlignment="0" applyProtection="0"/>
    <xf numFmtId="0" fontId="27" fillId="0" borderId="30" applyNumberFormat="0" applyFill="0" applyAlignment="0" applyProtection="0"/>
    <xf numFmtId="0" fontId="28" fillId="10" borderId="3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3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2" fillId="35" borderId="0" applyNumberFormat="0" applyBorder="0" applyAlignment="0" applyProtection="0"/>
    <xf numFmtId="0" fontId="2" fillId="0" borderId="0"/>
    <xf numFmtId="0" fontId="2" fillId="11" borderId="32" applyNumberFormat="0" applyFont="0" applyAlignment="0" applyProtection="0"/>
    <xf numFmtId="9" fontId="14" fillId="0" borderId="0" applyFont="0" applyFill="0" applyBorder="0" applyAlignment="0" applyProtection="0"/>
    <xf numFmtId="0" fontId="1" fillId="0" borderId="0"/>
  </cellStyleXfs>
  <cellXfs count="510">
    <xf numFmtId="0" fontId="0" fillId="0" borderId="0" xfId="0"/>
    <xf numFmtId="0" fontId="0" fillId="0" borderId="0" xfId="0" applyAlignment="1">
      <alignment vertical="center" wrapText="1"/>
    </xf>
    <xf numFmtId="0" fontId="4" fillId="0" borderId="0" xfId="1" applyFont="1"/>
    <xf numFmtId="0" fontId="5" fillId="0" borderId="0" xfId="1" applyFont="1"/>
    <xf numFmtId="0" fontId="5" fillId="0" borderId="0" xfId="1" quotePrefix="1" applyFont="1"/>
    <xf numFmtId="0" fontId="5" fillId="0" borderId="1" xfId="1" applyFont="1" applyBorder="1" applyAlignment="1">
      <alignment horizontal="left" vertical="center" indent="1"/>
    </xf>
    <xf numFmtId="169" fontId="5" fillId="0" borderId="1" xfId="1" applyNumberFormat="1" applyFont="1" applyBorder="1" applyAlignment="1">
      <alignment vertical="center"/>
    </xf>
    <xf numFmtId="167" fontId="5" fillId="0" borderId="1" xfId="1" applyNumberFormat="1" applyFont="1" applyBorder="1" applyAlignment="1">
      <alignment vertical="center"/>
    </xf>
    <xf numFmtId="167" fontId="5" fillId="0" borderId="1" xfId="1" applyNumberFormat="1" applyFont="1" applyBorder="1" applyAlignment="1">
      <alignment horizontal="right" vertical="center"/>
    </xf>
    <xf numFmtId="167" fontId="5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167" fontId="5" fillId="0" borderId="2" xfId="1" applyNumberFormat="1" applyFont="1" applyBorder="1" applyAlignment="1">
      <alignment vertical="center"/>
    </xf>
    <xf numFmtId="0" fontId="4" fillId="0" borderId="3" xfId="1" applyFont="1" applyBorder="1" applyAlignment="1">
      <alignment horizontal="left" vertical="center" indent="1"/>
    </xf>
    <xf numFmtId="169" fontId="4" fillId="0" borderId="4" xfId="1" applyNumberFormat="1" applyFont="1" applyBorder="1" applyAlignment="1">
      <alignment vertical="center"/>
    </xf>
    <xf numFmtId="167" fontId="4" fillId="0" borderId="4" xfId="1" applyNumberFormat="1" applyFont="1" applyBorder="1" applyAlignment="1">
      <alignment vertical="center"/>
    </xf>
    <xf numFmtId="167" fontId="4" fillId="0" borderId="3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indent="1"/>
    </xf>
    <xf numFmtId="169" fontId="5" fillId="0" borderId="6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 indent="1"/>
    </xf>
    <xf numFmtId="169" fontId="4" fillId="0" borderId="6" xfId="1" applyNumberFormat="1" applyFont="1" applyBorder="1" applyAlignment="1">
      <alignment vertical="center"/>
    </xf>
    <xf numFmtId="0" fontId="4" fillId="0" borderId="7" xfId="1" applyFont="1" applyBorder="1" applyAlignment="1">
      <alignment horizontal="left" vertical="center" indent="1"/>
    </xf>
    <xf numFmtId="169" fontId="4" fillId="0" borderId="8" xfId="1" applyNumberFormat="1" applyFont="1" applyBorder="1" applyAlignment="1">
      <alignment vertical="center"/>
    </xf>
    <xf numFmtId="167" fontId="4" fillId="0" borderId="8" xfId="1" applyNumberFormat="1" applyFont="1" applyBorder="1" applyAlignment="1">
      <alignment vertical="center"/>
    </xf>
    <xf numFmtId="167" fontId="4" fillId="0" borderId="7" xfId="1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 indent="1"/>
    </xf>
    <xf numFmtId="167" fontId="5" fillId="0" borderId="9" xfId="1" applyNumberFormat="1" applyFont="1" applyBorder="1" applyAlignment="1">
      <alignment horizontal="right" vertical="center"/>
    </xf>
    <xf numFmtId="167" fontId="5" fillId="0" borderId="10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top" indent="1"/>
    </xf>
    <xf numFmtId="169" fontId="5" fillId="0" borderId="6" xfId="1" applyNumberFormat="1" applyFont="1" applyBorder="1" applyAlignment="1">
      <alignment vertical="top"/>
    </xf>
    <xf numFmtId="167" fontId="5" fillId="0" borderId="6" xfId="1" applyNumberFormat="1" applyFont="1" applyBorder="1" applyAlignment="1">
      <alignment vertical="top"/>
    </xf>
    <xf numFmtId="164" fontId="5" fillId="0" borderId="0" xfId="1" applyNumberFormat="1" applyFont="1"/>
    <xf numFmtId="0" fontId="6" fillId="0" borderId="0" xfId="1" applyFont="1"/>
    <xf numFmtId="164" fontId="6" fillId="0" borderId="0" xfId="1" applyNumberFormat="1" applyFont="1"/>
    <xf numFmtId="0" fontId="5" fillId="0" borderId="0" xfId="0" applyFont="1"/>
    <xf numFmtId="3" fontId="5" fillId="0" borderId="0" xfId="0" applyNumberFormat="1" applyFont="1"/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/>
    <xf numFmtId="166" fontId="5" fillId="0" borderId="2" xfId="0" applyNumberFormat="1" applyFont="1" applyBorder="1"/>
    <xf numFmtId="168" fontId="5" fillId="0" borderId="2" xfId="0" applyNumberFormat="1" applyFont="1" applyBorder="1"/>
    <xf numFmtId="0" fontId="5" fillId="0" borderId="3" xfId="0" applyFont="1" applyBorder="1"/>
    <xf numFmtId="166" fontId="5" fillId="0" borderId="3" xfId="0" applyNumberFormat="1" applyFont="1" applyBorder="1"/>
    <xf numFmtId="168" fontId="5" fillId="0" borderId="3" xfId="0" applyNumberFormat="1" applyFont="1" applyBorder="1"/>
    <xf numFmtId="0" fontId="5" fillId="0" borderId="5" xfId="0" applyFont="1" applyBorder="1"/>
    <xf numFmtId="166" fontId="5" fillId="0" borderId="5" xfId="0" applyNumberFormat="1" applyFont="1" applyBorder="1"/>
    <xf numFmtId="172" fontId="5" fillId="0" borderId="1" xfId="1" applyNumberFormat="1" applyFont="1" applyBorder="1" applyAlignment="1">
      <alignment horizontal="right" vertical="center"/>
    </xf>
    <xf numFmtId="172" fontId="4" fillId="0" borderId="4" xfId="1" applyNumberFormat="1" applyFont="1" applyBorder="1" applyAlignment="1">
      <alignment horizontal="right" vertical="center"/>
    </xf>
    <xf numFmtId="172" fontId="4" fillId="0" borderId="8" xfId="1" applyNumberFormat="1" applyFont="1" applyBorder="1" applyAlignment="1">
      <alignment horizontal="right" vertical="center"/>
    </xf>
    <xf numFmtId="172" fontId="5" fillId="0" borderId="2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quotePrefix="1" applyFont="1"/>
    <xf numFmtId="0" fontId="5" fillId="0" borderId="1" xfId="0" applyFont="1" applyBorder="1" applyAlignment="1">
      <alignment horizontal="left" vertical="center" indent="1"/>
    </xf>
    <xf numFmtId="169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70" fontId="5" fillId="0" borderId="1" xfId="0" applyNumberFormat="1" applyFont="1" applyBorder="1" applyAlignment="1">
      <alignment vertical="center"/>
    </xf>
    <xf numFmtId="170" fontId="5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indent="1"/>
    </xf>
    <xf numFmtId="169" fontId="4" fillId="0" borderId="4" xfId="0" applyNumberFormat="1" applyFont="1" applyBorder="1" applyAlignment="1">
      <alignment vertical="center"/>
    </xf>
    <xf numFmtId="167" fontId="4" fillId="0" borderId="4" xfId="0" applyNumberFormat="1" applyFont="1" applyBorder="1" applyAlignment="1">
      <alignment vertical="center"/>
    </xf>
    <xf numFmtId="170" fontId="4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169" fontId="5" fillId="0" borderId="6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169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169" fontId="4" fillId="0" borderId="8" xfId="0" applyNumberFormat="1" applyFont="1" applyBorder="1" applyAlignment="1">
      <alignment vertical="center"/>
    </xf>
    <xf numFmtId="167" fontId="4" fillId="0" borderId="8" xfId="0" applyNumberFormat="1" applyFont="1" applyBorder="1" applyAlignment="1">
      <alignment vertical="center"/>
    </xf>
    <xf numFmtId="170" fontId="4" fillId="0" borderId="8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169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70" fontId="4" fillId="0" borderId="1" xfId="0" applyNumberFormat="1" applyFont="1" applyBorder="1" applyAlignment="1">
      <alignment vertical="center"/>
    </xf>
    <xf numFmtId="170" fontId="4" fillId="0" borderId="11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top" indent="1"/>
    </xf>
    <xf numFmtId="169" fontId="5" fillId="0" borderId="6" xfId="0" applyNumberFormat="1" applyFont="1" applyBorder="1" applyAlignment="1">
      <alignment vertical="top"/>
    </xf>
    <xf numFmtId="167" fontId="5" fillId="0" borderId="6" xfId="0" applyNumberFormat="1" applyFont="1" applyBorder="1" applyAlignment="1">
      <alignment vertical="top"/>
    </xf>
    <xf numFmtId="170" fontId="5" fillId="0" borderId="6" xfId="0" applyNumberFormat="1" applyFont="1" applyBorder="1" applyAlignment="1">
      <alignment vertical="top"/>
    </xf>
    <xf numFmtId="164" fontId="5" fillId="0" borderId="0" xfId="0" applyNumberFormat="1" applyFont="1"/>
    <xf numFmtId="173" fontId="5" fillId="0" borderId="1" xfId="0" applyNumberFormat="1" applyFont="1" applyBorder="1" applyAlignment="1">
      <alignment horizontal="right" vertical="center"/>
    </xf>
    <xf numFmtId="173" fontId="4" fillId="0" borderId="4" xfId="0" applyNumberFormat="1" applyFont="1" applyBorder="1" applyAlignment="1">
      <alignment horizontal="right" vertical="center"/>
    </xf>
    <xf numFmtId="173" fontId="4" fillId="0" borderId="8" xfId="0" applyNumberFormat="1" applyFont="1" applyBorder="1" applyAlignment="1">
      <alignment horizontal="right" vertical="center"/>
    </xf>
    <xf numFmtId="173" fontId="5" fillId="0" borderId="1" xfId="0" quotePrefix="1" applyNumberFormat="1" applyFont="1" applyBorder="1" applyAlignment="1">
      <alignment horizontal="right" vertical="center"/>
    </xf>
    <xf numFmtId="173" fontId="5" fillId="0" borderId="2" xfId="0" applyNumberFormat="1" applyFont="1" applyBorder="1" applyAlignment="1">
      <alignment horizontal="right" vertical="center"/>
    </xf>
    <xf numFmtId="173" fontId="4" fillId="0" borderId="3" xfId="0" applyNumberFormat="1" applyFont="1" applyBorder="1" applyAlignment="1">
      <alignment horizontal="right" vertical="center"/>
    </xf>
    <xf numFmtId="173" fontId="5" fillId="0" borderId="2" xfId="0" quotePrefix="1" applyNumberFormat="1" applyFont="1" applyBorder="1" applyAlignment="1">
      <alignment horizontal="right" vertical="center"/>
    </xf>
    <xf numFmtId="173" fontId="4" fillId="0" borderId="7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5" fillId="0" borderId="2" xfId="0" applyFont="1" applyFill="1" applyBorder="1" applyAlignment="1">
      <alignment horizontal="left" vertical="center" indent="1"/>
    </xf>
    <xf numFmtId="169" fontId="5" fillId="0" borderId="1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170" fontId="5" fillId="0" borderId="1" xfId="0" applyNumberFormat="1" applyFont="1" applyFill="1" applyBorder="1" applyAlignment="1">
      <alignment vertical="center"/>
    </xf>
    <xf numFmtId="0" fontId="9" fillId="0" borderId="0" xfId="2" applyFont="1"/>
    <xf numFmtId="164" fontId="5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164" fontId="5" fillId="0" borderId="16" xfId="2" applyNumberFormat="1" applyFont="1" applyBorder="1"/>
    <xf numFmtId="164" fontId="5" fillId="0" borderId="0" xfId="2" applyNumberFormat="1" applyFont="1" applyBorder="1"/>
    <xf numFmtId="0" fontId="5" fillId="0" borderId="1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1" xfId="2" quotePrefix="1" applyFont="1" applyBorder="1" applyAlignment="1">
      <alignment horizontal="left" indent="1"/>
    </xf>
    <xf numFmtId="0" fontId="5" fillId="0" borderId="11" xfId="2" applyFont="1" applyBorder="1"/>
    <xf numFmtId="0" fontId="5" fillId="0" borderId="6" xfId="2" quotePrefix="1" applyFont="1" applyBorder="1" applyAlignment="1">
      <alignment horizontal="left" indent="3"/>
    </xf>
    <xf numFmtId="0" fontId="5" fillId="0" borderId="13" xfId="2" applyFont="1" applyBorder="1"/>
    <xf numFmtId="0" fontId="5" fillId="0" borderId="16" xfId="2" quotePrefix="1" applyFont="1" applyBorder="1" applyAlignment="1">
      <alignment horizontal="left" indent="4"/>
    </xf>
    <xf numFmtId="164" fontId="5" fillId="0" borderId="0" xfId="2" applyNumberFormat="1" applyFont="1"/>
    <xf numFmtId="164" fontId="4" fillId="0" borderId="14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5" fillId="0" borderId="2" xfId="2" applyFont="1" applyBorder="1" applyAlignment="1">
      <alignment horizontal="left" vertical="center" indent="1"/>
    </xf>
    <xf numFmtId="170" fontId="4" fillId="0" borderId="11" xfId="2" applyNumberFormat="1" applyFont="1" applyBorder="1" applyAlignment="1">
      <alignment vertical="center"/>
    </xf>
    <xf numFmtId="0" fontId="5" fillId="0" borderId="5" xfId="2" applyFont="1" applyBorder="1" applyAlignment="1">
      <alignment horizontal="left" vertical="top" indent="1"/>
    </xf>
    <xf numFmtId="167" fontId="5" fillId="0" borderId="17" xfId="2" applyNumberFormat="1" applyFont="1" applyBorder="1" applyAlignment="1">
      <alignment vertical="top"/>
    </xf>
    <xf numFmtId="3" fontId="0" fillId="0" borderId="0" xfId="0" applyNumberFormat="1"/>
    <xf numFmtId="171" fontId="5" fillId="0" borderId="0" xfId="0" applyNumberFormat="1" applyFont="1"/>
    <xf numFmtId="0" fontId="10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0" fontId="5" fillId="0" borderId="1" xfId="0" applyNumberFormat="1" applyFont="1" applyBorder="1" applyAlignment="1">
      <alignment vertical="top"/>
    </xf>
    <xf numFmtId="170" fontId="5" fillId="0" borderId="2" xfId="0" applyNumberFormat="1" applyFont="1" applyBorder="1" applyAlignment="1">
      <alignment vertical="top"/>
    </xf>
    <xf numFmtId="170" fontId="5" fillId="0" borderId="5" xfId="0" applyNumberFormat="1" applyFont="1" applyBorder="1" applyAlignment="1">
      <alignment vertical="top"/>
    </xf>
    <xf numFmtId="175" fontId="5" fillId="0" borderId="0" xfId="0" applyNumberFormat="1" applyFont="1" applyAlignment="1">
      <alignment vertical="center"/>
    </xf>
    <xf numFmtId="3" fontId="5" fillId="0" borderId="0" xfId="1" applyNumberFormat="1" applyFont="1"/>
    <xf numFmtId="167" fontId="6" fillId="0" borderId="0" xfId="1" applyNumberFormat="1" applyFont="1"/>
    <xf numFmtId="167" fontId="5" fillId="0" borderId="0" xfId="1" applyNumberFormat="1" applyFont="1"/>
    <xf numFmtId="0" fontId="5" fillId="0" borderId="0" xfId="0" applyFont="1" applyFill="1"/>
    <xf numFmtId="0" fontId="0" fillId="3" borderId="0" xfId="0" applyFill="1"/>
    <xf numFmtId="0" fontId="5" fillId="3" borderId="0" xfId="0" applyFont="1" applyFill="1"/>
    <xf numFmtId="170" fontId="4" fillId="0" borderId="0" xfId="2" applyNumberFormat="1" applyFont="1" applyFill="1" applyBorder="1" applyAlignment="1">
      <alignment vertical="center"/>
    </xf>
    <xf numFmtId="170" fontId="4" fillId="0" borderId="1" xfId="2" applyNumberFormat="1" applyFont="1" applyFill="1" applyBorder="1" applyAlignment="1">
      <alignment vertical="center"/>
    </xf>
    <xf numFmtId="169" fontId="4" fillId="0" borderId="1" xfId="2" applyNumberFormat="1" applyFont="1" applyBorder="1" applyAlignment="1">
      <alignment vertical="center"/>
    </xf>
    <xf numFmtId="167" fontId="4" fillId="0" borderId="0" xfId="2" applyNumberFormat="1" applyFont="1" applyBorder="1" applyAlignment="1">
      <alignment vertical="center"/>
    </xf>
    <xf numFmtId="164" fontId="4" fillId="0" borderId="20" xfId="2" applyNumberFormat="1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174" fontId="5" fillId="0" borderId="1" xfId="2" applyNumberFormat="1" applyFont="1" applyFill="1" applyBorder="1" applyAlignment="1">
      <alignment vertical="center"/>
    </xf>
    <xf numFmtId="174" fontId="5" fillId="0" borderId="2" xfId="2" applyNumberFormat="1" applyFont="1" applyFill="1" applyBorder="1" applyAlignment="1">
      <alignment vertical="center"/>
    </xf>
    <xf numFmtId="174" fontId="5" fillId="0" borderId="11" xfId="2" applyNumberFormat="1" applyFont="1" applyFill="1" applyBorder="1" applyAlignment="1">
      <alignment vertical="center"/>
    </xf>
    <xf numFmtId="0" fontId="4" fillId="0" borderId="3" xfId="2" applyFont="1" applyBorder="1" applyAlignment="1">
      <alignment horizontal="left" vertical="center" indent="1"/>
    </xf>
    <xf numFmtId="174" fontId="4" fillId="0" borderId="4" xfId="2" applyNumberFormat="1" applyFont="1" applyFill="1" applyBorder="1" applyAlignment="1">
      <alignment vertical="center"/>
    </xf>
    <xf numFmtId="174" fontId="4" fillId="0" borderId="3" xfId="2" applyNumberFormat="1" applyFont="1" applyFill="1" applyBorder="1" applyAlignment="1">
      <alignment vertical="center"/>
    </xf>
    <xf numFmtId="174" fontId="4" fillId="0" borderId="15" xfId="2" applyNumberFormat="1" applyFont="1" applyFill="1" applyBorder="1" applyAlignment="1">
      <alignment vertical="center"/>
    </xf>
    <xf numFmtId="174" fontId="5" fillId="0" borderId="11" xfId="2" applyNumberFormat="1" applyFont="1" applyFill="1" applyBorder="1" applyAlignment="1">
      <alignment horizontal="right" vertical="center"/>
    </xf>
    <xf numFmtId="0" fontId="4" fillId="0" borderId="7" xfId="2" applyFont="1" applyBorder="1" applyAlignment="1">
      <alignment horizontal="left" vertical="center" indent="1"/>
    </xf>
    <xf numFmtId="174" fontId="4" fillId="0" borderId="8" xfId="2" applyNumberFormat="1" applyFont="1" applyFill="1" applyBorder="1" applyAlignment="1">
      <alignment vertical="center"/>
    </xf>
    <xf numFmtId="174" fontId="4" fillId="0" borderId="7" xfId="2" applyNumberFormat="1" applyFont="1" applyFill="1" applyBorder="1" applyAlignment="1">
      <alignment vertical="center"/>
    </xf>
    <xf numFmtId="174" fontId="4" fillId="0" borderId="21" xfId="2" applyNumberFormat="1" applyFont="1" applyFill="1" applyBorder="1" applyAlignment="1">
      <alignment vertical="center"/>
    </xf>
    <xf numFmtId="164" fontId="5" fillId="0" borderId="6" xfId="2" applyNumberFormat="1" applyFont="1" applyBorder="1" applyAlignment="1">
      <alignment vertical="center"/>
    </xf>
    <xf numFmtId="174" fontId="5" fillId="0" borderId="5" xfId="2" applyNumberFormat="1" applyFont="1" applyFill="1" applyBorder="1" applyAlignment="1">
      <alignment vertical="center"/>
    </xf>
    <xf numFmtId="174" fontId="5" fillId="0" borderId="6" xfId="2" applyNumberFormat="1" applyFont="1" applyFill="1" applyBorder="1" applyAlignment="1">
      <alignment vertical="center"/>
    </xf>
    <xf numFmtId="174" fontId="5" fillId="0" borderId="13" xfId="2" applyNumberFormat="1" applyFont="1" applyFill="1" applyBorder="1" applyAlignment="1">
      <alignment vertical="center"/>
    </xf>
    <xf numFmtId="170" fontId="4" fillId="0" borderId="22" xfId="2" applyNumberFormat="1" applyFont="1" applyBorder="1" applyAlignment="1">
      <alignment horizontal="right" vertical="center"/>
    </xf>
    <xf numFmtId="167" fontId="5" fillId="0" borderId="22" xfId="1" applyNumberFormat="1" applyFont="1" applyBorder="1" applyAlignment="1">
      <alignment vertical="center"/>
    </xf>
    <xf numFmtId="167" fontId="5" fillId="0" borderId="5" xfId="1" quotePrefix="1" applyNumberFormat="1" applyFont="1" applyBorder="1" applyAlignment="1">
      <alignment vertical="top"/>
    </xf>
    <xf numFmtId="170" fontId="4" fillId="0" borderId="22" xfId="0" applyNumberFormat="1" applyFont="1" applyBorder="1" applyAlignment="1">
      <alignment horizontal="right" vertical="center"/>
    </xf>
    <xf numFmtId="173" fontId="5" fillId="0" borderId="5" xfId="0" applyNumberFormat="1" applyFont="1" applyBorder="1" applyAlignment="1">
      <alignment horizontal="right" vertical="center"/>
    </xf>
    <xf numFmtId="0" fontId="4" fillId="0" borderId="0" xfId="2" applyFont="1"/>
    <xf numFmtId="0" fontId="5" fillId="0" borderId="0" xfId="2" applyFont="1"/>
    <xf numFmtId="0" fontId="5" fillId="0" borderId="0" xfId="2" quotePrefix="1" applyFont="1"/>
    <xf numFmtId="0" fontId="5" fillId="0" borderId="0" xfId="2" applyFont="1" applyAlignment="1">
      <alignment vertical="center"/>
    </xf>
    <xf numFmtId="0" fontId="5" fillId="0" borderId="16" xfId="2" applyFont="1" applyBorder="1"/>
    <xf numFmtId="165" fontId="5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164" fontId="0" fillId="0" borderId="0" xfId="0" applyNumberFormat="1" applyBorder="1"/>
    <xf numFmtId="3" fontId="0" fillId="0" borderId="0" xfId="0" applyNumberForma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3" fontId="0" fillId="4" borderId="0" xfId="0" applyNumberFormat="1" applyFill="1"/>
    <xf numFmtId="0" fontId="0" fillId="4" borderId="0" xfId="0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11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7" fillId="4" borderId="0" xfId="0" applyFont="1" applyFill="1"/>
    <xf numFmtId="174" fontId="4" fillId="0" borderId="23" xfId="2" applyNumberFormat="1" applyFont="1" applyFill="1" applyBorder="1" applyAlignment="1">
      <alignment vertical="center"/>
    </xf>
    <xf numFmtId="167" fontId="4" fillId="0" borderId="22" xfId="2" applyNumberFormat="1" applyFont="1" applyBorder="1" applyAlignment="1">
      <alignment vertical="center"/>
    </xf>
    <xf numFmtId="167" fontId="5" fillId="0" borderId="6" xfId="1" quotePrefix="1" applyNumberFormat="1" applyFont="1" applyBorder="1" applyAlignment="1">
      <alignment horizontal="center" vertical="top"/>
    </xf>
    <xf numFmtId="16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 indent="1"/>
    </xf>
    <xf numFmtId="0" fontId="5" fillId="0" borderId="12" xfId="0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168" fontId="5" fillId="0" borderId="5" xfId="0" applyNumberFormat="1" applyFont="1" applyBorder="1"/>
    <xf numFmtId="166" fontId="5" fillId="2" borderId="2" xfId="0" applyNumberFormat="1" applyFont="1" applyFill="1" applyBorder="1"/>
    <xf numFmtId="168" fontId="5" fillId="2" borderId="2" xfId="0" applyNumberFormat="1" applyFont="1" applyFill="1" applyBorder="1"/>
    <xf numFmtId="166" fontId="5" fillId="2" borderId="3" xfId="0" applyNumberFormat="1" applyFont="1" applyFill="1" applyBorder="1"/>
    <xf numFmtId="168" fontId="5" fillId="2" borderId="3" xfId="0" applyNumberFormat="1" applyFont="1" applyFill="1" applyBorder="1"/>
    <xf numFmtId="166" fontId="5" fillId="2" borderId="5" xfId="0" applyNumberFormat="1" applyFont="1" applyFill="1" applyBorder="1"/>
    <xf numFmtId="167" fontId="5" fillId="0" borderId="5" xfId="1" applyNumberFormat="1" applyFont="1" applyBorder="1" applyAlignment="1">
      <alignment vertical="center"/>
    </xf>
    <xf numFmtId="167" fontId="5" fillId="0" borderId="22" xfId="1" applyNumberFormat="1" applyFont="1" applyBorder="1" applyAlignment="1">
      <alignment horizontal="right" vertical="center"/>
    </xf>
    <xf numFmtId="167" fontId="5" fillId="0" borderId="1" xfId="1" applyNumberFormat="1" applyFont="1" applyBorder="1" applyAlignment="1">
      <alignment horizontal="left" vertical="center" indent="5"/>
    </xf>
    <xf numFmtId="167" fontId="5" fillId="0" borderId="6" xfId="1" quotePrefix="1" applyNumberFormat="1" applyFont="1" applyBorder="1" applyAlignment="1">
      <alignment horizontal="left" vertical="top" indent="5"/>
    </xf>
    <xf numFmtId="167" fontId="5" fillId="0" borderId="2" xfId="1" applyNumberFormat="1" applyFont="1" applyBorder="1" applyAlignment="1">
      <alignment horizontal="center" vertical="center"/>
    </xf>
    <xf numFmtId="167" fontId="5" fillId="0" borderId="5" xfId="1" quotePrefix="1" applyNumberFormat="1" applyFont="1" applyBorder="1" applyAlignment="1">
      <alignment horizontal="center" vertical="top"/>
    </xf>
    <xf numFmtId="167" fontId="5" fillId="0" borderId="2" xfId="1" applyNumberFormat="1" applyFont="1" applyFill="1" applyBorder="1" applyAlignment="1">
      <alignment horizontal="center" vertical="center"/>
    </xf>
    <xf numFmtId="167" fontId="5" fillId="0" borderId="5" xfId="1" quotePrefix="1" applyNumberFormat="1" applyFont="1" applyFill="1" applyBorder="1" applyAlignment="1">
      <alignment horizontal="center" vertical="top"/>
    </xf>
    <xf numFmtId="178" fontId="5" fillId="0" borderId="2" xfId="2" applyNumberFormat="1" applyFont="1" applyFill="1" applyBorder="1" applyAlignment="1">
      <alignment vertical="center"/>
    </xf>
    <xf numFmtId="178" fontId="4" fillId="0" borderId="3" xfId="2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left" vertical="center" wrapText="1" indent="1"/>
    </xf>
    <xf numFmtId="169" fontId="5" fillId="0" borderId="18" xfId="1" applyNumberFormat="1" applyFont="1" applyBorder="1" applyAlignment="1">
      <alignment vertical="center"/>
    </xf>
    <xf numFmtId="169" fontId="5" fillId="0" borderId="12" xfId="1" applyNumberFormat="1" applyFont="1" applyBorder="1" applyAlignment="1">
      <alignment vertical="center"/>
    </xf>
    <xf numFmtId="169" fontId="5" fillId="0" borderId="2" xfId="1" applyNumberFormat="1" applyFont="1" applyBorder="1" applyAlignment="1">
      <alignment vertical="center"/>
    </xf>
    <xf numFmtId="169" fontId="5" fillId="0" borderId="5" xfId="1" applyNumberFormat="1" applyFont="1" applyBorder="1" applyAlignment="1">
      <alignment vertical="center"/>
    </xf>
    <xf numFmtId="0" fontId="4" fillId="0" borderId="23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wrapText="1" indent="1"/>
    </xf>
    <xf numFmtId="0" fontId="5" fillId="0" borderId="6" xfId="2" quotePrefix="1" applyFont="1" applyBorder="1" applyAlignment="1">
      <alignment horizontal="left" vertical="center" indent="3"/>
    </xf>
    <xf numFmtId="0" fontId="5" fillId="0" borderId="13" xfId="2" applyFont="1" applyBorder="1" applyAlignment="1">
      <alignment horizontal="left" vertical="center" indent="3"/>
    </xf>
    <xf numFmtId="169" fontId="4" fillId="0" borderId="7" xfId="1" applyNumberFormat="1" applyFont="1" applyBorder="1" applyAlignment="1">
      <alignment vertical="center"/>
    </xf>
    <xf numFmtId="169" fontId="5" fillId="0" borderId="1" xfId="1" applyNumberFormat="1" applyFont="1" applyFill="1" applyBorder="1" applyAlignment="1">
      <alignment horizontal="right" vertical="center" indent="2"/>
    </xf>
    <xf numFmtId="169" fontId="5" fillId="0" borderId="6" xfId="1" applyNumberFormat="1" applyFont="1" applyFill="1" applyBorder="1" applyAlignment="1">
      <alignment horizontal="right" vertical="center" indent="2"/>
    </xf>
    <xf numFmtId="172" fontId="5" fillId="0" borderId="1" xfId="1" applyNumberFormat="1" applyFont="1" applyBorder="1" applyAlignment="1">
      <alignment horizontal="right" vertical="center" indent="1"/>
    </xf>
    <xf numFmtId="172" fontId="5" fillId="0" borderId="2" xfId="1" applyNumberFormat="1" applyFont="1" applyBorder="1" applyAlignment="1">
      <alignment horizontal="right" vertical="center" indent="1"/>
    </xf>
    <xf numFmtId="0" fontId="0" fillId="2" borderId="0" xfId="0" applyFill="1"/>
    <xf numFmtId="174" fontId="5" fillId="0" borderId="1" xfId="2" applyNumberFormat="1" applyFont="1" applyFill="1" applyBorder="1" applyAlignment="1">
      <alignment horizontal="right" vertical="center" indent="2"/>
    </xf>
    <xf numFmtId="174" fontId="5" fillId="0" borderId="2" xfId="2" applyNumberFormat="1" applyFont="1" applyFill="1" applyBorder="1" applyAlignment="1">
      <alignment horizontal="right" vertical="center" indent="2"/>
    </xf>
    <xf numFmtId="178" fontId="5" fillId="0" borderId="2" xfId="2" applyNumberFormat="1" applyFont="1" applyFill="1" applyBorder="1" applyAlignment="1">
      <alignment horizontal="right" vertical="center" indent="2"/>
    </xf>
    <xf numFmtId="174" fontId="5" fillId="0" borderId="11" xfId="2" applyNumberFormat="1" applyFont="1" applyFill="1" applyBorder="1" applyAlignment="1">
      <alignment horizontal="right" vertical="center" indent="2"/>
    </xf>
    <xf numFmtId="169" fontId="5" fillId="0" borderId="1" xfId="0" applyNumberFormat="1" applyFont="1" applyBorder="1" applyAlignment="1">
      <alignment horizontal="right" vertical="center" indent="3"/>
    </xf>
    <xf numFmtId="169" fontId="5" fillId="0" borderId="2" xfId="0" applyNumberFormat="1" applyFont="1" applyBorder="1" applyAlignment="1">
      <alignment horizontal="right" vertical="center" indent="3"/>
    </xf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179" fontId="5" fillId="0" borderId="0" xfId="45" applyNumberFormat="1" applyFont="1"/>
    <xf numFmtId="0" fontId="5" fillId="0" borderId="0" xfId="0" applyFont="1" applyBorder="1" applyAlignment="1">
      <alignment horizontal="center" vertical="center" wrapText="1"/>
    </xf>
    <xf numFmtId="0" fontId="33" fillId="0" borderId="0" xfId="1" applyFont="1"/>
    <xf numFmtId="0" fontId="34" fillId="0" borderId="0" xfId="1" applyFont="1"/>
    <xf numFmtId="0" fontId="34" fillId="0" borderId="0" xfId="1" quotePrefix="1" applyFont="1"/>
    <xf numFmtId="0" fontId="34" fillId="0" borderId="1" xfId="1" applyFont="1" applyBorder="1" applyAlignment="1">
      <alignment horizontal="left" vertical="center" indent="1"/>
    </xf>
    <xf numFmtId="169" fontId="34" fillId="0" borderId="1" xfId="1" applyNumberFormat="1" applyFont="1" applyBorder="1" applyAlignment="1">
      <alignment vertical="center"/>
    </xf>
    <xf numFmtId="167" fontId="34" fillId="0" borderId="1" xfId="1" applyNumberFormat="1" applyFont="1" applyBorder="1" applyAlignment="1">
      <alignment vertical="center"/>
    </xf>
    <xf numFmtId="0" fontId="34" fillId="0" borderId="0" xfId="1" applyFont="1" applyAlignment="1">
      <alignment vertical="center"/>
    </xf>
    <xf numFmtId="167" fontId="34" fillId="0" borderId="0" xfId="1" applyNumberFormat="1" applyFont="1" applyAlignment="1">
      <alignment vertical="center"/>
    </xf>
    <xf numFmtId="0" fontId="36" fillId="0" borderId="0" xfId="1" applyFont="1" applyFill="1" applyAlignment="1">
      <alignment vertical="center"/>
    </xf>
    <xf numFmtId="0" fontId="34" fillId="0" borderId="0" xfId="1" applyFont="1" applyFill="1" applyAlignment="1">
      <alignment vertical="center"/>
    </xf>
    <xf numFmtId="0" fontId="33" fillId="0" borderId="3" xfId="1" applyFont="1" applyBorder="1" applyAlignment="1">
      <alignment horizontal="left" vertical="center" indent="1"/>
    </xf>
    <xf numFmtId="169" fontId="33" fillId="0" borderId="4" xfId="1" applyNumberFormat="1" applyFont="1" applyBorder="1" applyAlignment="1">
      <alignment vertical="center"/>
    </xf>
    <xf numFmtId="167" fontId="33" fillId="0" borderId="4" xfId="1" applyNumberFormat="1" applyFont="1" applyBorder="1" applyAlignment="1">
      <alignment vertical="center"/>
    </xf>
    <xf numFmtId="167" fontId="33" fillId="0" borderId="3" xfId="1" applyNumberFormat="1" applyFont="1" applyBorder="1" applyAlignment="1">
      <alignment vertical="center"/>
    </xf>
    <xf numFmtId="167" fontId="34" fillId="0" borderId="0" xfId="1" applyNumberFormat="1" applyFont="1"/>
    <xf numFmtId="0" fontId="34" fillId="0" borderId="5" xfId="1" applyFont="1" applyBorder="1" applyAlignment="1">
      <alignment horizontal="left" vertical="center" indent="1"/>
    </xf>
    <xf numFmtId="169" fontId="34" fillId="0" borderId="6" xfId="1" applyNumberFormat="1" applyFont="1" applyBorder="1" applyAlignment="1">
      <alignment vertical="center"/>
    </xf>
    <xf numFmtId="0" fontId="33" fillId="0" borderId="5" xfId="1" applyFont="1" applyBorder="1" applyAlignment="1">
      <alignment horizontal="left" vertical="center" indent="1"/>
    </xf>
    <xf numFmtId="169" fontId="33" fillId="0" borderId="6" xfId="1" applyNumberFormat="1" applyFont="1" applyBorder="1" applyAlignment="1">
      <alignment vertical="center"/>
    </xf>
    <xf numFmtId="0" fontId="33" fillId="0" borderId="7" xfId="1" applyFont="1" applyBorder="1" applyAlignment="1">
      <alignment horizontal="left" vertical="center" indent="1"/>
    </xf>
    <xf numFmtId="169" fontId="33" fillId="0" borderId="8" xfId="1" applyNumberFormat="1" applyFont="1" applyBorder="1" applyAlignment="1">
      <alignment vertical="center"/>
    </xf>
    <xf numFmtId="167" fontId="33" fillId="0" borderId="8" xfId="1" applyNumberFormat="1" applyFont="1" applyBorder="1" applyAlignment="1">
      <alignment vertical="center"/>
    </xf>
    <xf numFmtId="0" fontId="34" fillId="0" borderId="2" xfId="1" applyFont="1" applyBorder="1" applyAlignment="1">
      <alignment horizontal="left" vertical="center" indent="1"/>
    </xf>
    <xf numFmtId="167" fontId="34" fillId="0" borderId="2" xfId="1" applyNumberFormat="1" applyFont="1" applyBorder="1" applyAlignment="1">
      <alignment vertical="center"/>
    </xf>
    <xf numFmtId="0" fontId="34" fillId="0" borderId="5" xfId="1" applyFont="1" applyBorder="1" applyAlignment="1">
      <alignment horizontal="left" vertical="top" indent="1"/>
    </xf>
    <xf numFmtId="169" fontId="34" fillId="0" borderId="6" xfId="1" applyNumberFormat="1" applyFont="1" applyBorder="1" applyAlignment="1">
      <alignment vertical="top"/>
    </xf>
    <xf numFmtId="167" fontId="34" fillId="0" borderId="6" xfId="1" applyNumberFormat="1" applyFont="1" applyBorder="1" applyAlignment="1">
      <alignment vertical="top"/>
    </xf>
    <xf numFmtId="167" fontId="34" fillId="0" borderId="5" xfId="1" applyNumberFormat="1" applyFont="1" applyBorder="1" applyAlignment="1">
      <alignment vertical="center"/>
    </xf>
    <xf numFmtId="164" fontId="34" fillId="0" borderId="0" xfId="1" applyNumberFormat="1" applyFont="1"/>
    <xf numFmtId="0" fontId="37" fillId="0" borderId="0" xfId="1" applyFont="1"/>
    <xf numFmtId="164" fontId="37" fillId="0" borderId="0" xfId="1" applyNumberFormat="1" applyFont="1"/>
    <xf numFmtId="3" fontId="34" fillId="0" borderId="0" xfId="1" applyNumberFormat="1" applyFont="1"/>
    <xf numFmtId="167" fontId="37" fillId="0" borderId="0" xfId="1" applyNumberFormat="1" applyFont="1"/>
    <xf numFmtId="180" fontId="34" fillId="0" borderId="1" xfId="1" applyNumberFormat="1" applyFont="1" applyBorder="1" applyAlignment="1">
      <alignment vertical="center"/>
    </xf>
    <xf numFmtId="0" fontId="0" fillId="0" borderId="0" xfId="0" applyFill="1"/>
    <xf numFmtId="164" fontId="0" fillId="0" borderId="0" xfId="0" applyNumberFormat="1" applyFill="1"/>
    <xf numFmtId="167" fontId="33" fillId="0" borderId="7" xfId="1" applyNumberFormat="1" applyFont="1" applyBorder="1" applyAlignment="1">
      <alignment vertical="center"/>
    </xf>
    <xf numFmtId="180" fontId="33" fillId="0" borderId="4" xfId="1" applyNumberFormat="1" applyFont="1" applyBorder="1" applyAlignment="1">
      <alignment vertical="center"/>
    </xf>
    <xf numFmtId="180" fontId="34" fillId="0" borderId="2" xfId="1" applyNumberFormat="1" applyFont="1" applyBorder="1" applyAlignment="1">
      <alignment vertical="center"/>
    </xf>
    <xf numFmtId="180" fontId="33" fillId="0" borderId="3" xfId="1" applyNumberFormat="1" applyFont="1" applyBorder="1" applyAlignment="1">
      <alignment vertical="center"/>
    </xf>
    <xf numFmtId="180" fontId="33" fillId="0" borderId="8" xfId="1" applyNumberFormat="1" applyFont="1" applyBorder="1" applyAlignment="1">
      <alignment vertical="center"/>
    </xf>
    <xf numFmtId="180" fontId="34" fillId="0" borderId="6" xfId="1" applyNumberFormat="1" applyFont="1" applyBorder="1" applyAlignment="1">
      <alignment vertical="top"/>
    </xf>
    <xf numFmtId="167" fontId="34" fillId="0" borderId="6" xfId="1" applyNumberFormat="1" applyFont="1" applyBorder="1" applyAlignment="1">
      <alignment vertical="center"/>
    </xf>
    <xf numFmtId="180" fontId="33" fillId="0" borderId="7" xfId="1" applyNumberFormat="1" applyFont="1" applyBorder="1" applyAlignment="1">
      <alignment vertical="center"/>
    </xf>
    <xf numFmtId="180" fontId="34" fillId="0" borderId="5" xfId="1" applyNumberFormat="1" applyFont="1" applyBorder="1" applyAlignment="1">
      <alignment vertical="top"/>
    </xf>
    <xf numFmtId="167" fontId="34" fillId="0" borderId="12" xfId="1" applyNumberFormat="1" applyFont="1" applyBorder="1" applyAlignment="1">
      <alignment vertical="center"/>
    </xf>
    <xf numFmtId="172" fontId="5" fillId="0" borderId="5" xfId="1" applyNumberFormat="1" applyFont="1" applyBorder="1" applyAlignment="1">
      <alignment horizontal="right" vertical="center" indent="1"/>
    </xf>
    <xf numFmtId="180" fontId="34" fillId="0" borderId="1" xfId="1" applyNumberFormat="1" applyFont="1" applyBorder="1" applyAlignment="1">
      <alignment horizontal="right" vertical="center" indent="1"/>
    </xf>
    <xf numFmtId="180" fontId="34" fillId="0" borderId="6" xfId="1" applyNumberFormat="1" applyFont="1" applyBorder="1" applyAlignment="1">
      <alignment horizontal="right" vertical="top" indent="1"/>
    </xf>
    <xf numFmtId="0" fontId="33" fillId="0" borderId="12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0" xfId="2" applyFont="1"/>
    <xf numFmtId="0" fontId="34" fillId="0" borderId="0" xfId="2" applyFont="1"/>
    <xf numFmtId="0" fontId="38" fillId="0" borderId="0" xfId="2" applyFont="1"/>
    <xf numFmtId="0" fontId="34" fillId="0" borderId="0" xfId="2" quotePrefix="1" applyFont="1"/>
    <xf numFmtId="0" fontId="33" fillId="0" borderId="4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/>
    </xf>
    <xf numFmtId="0" fontId="34" fillId="0" borderId="2" xfId="2" applyFont="1" applyBorder="1" applyAlignment="1">
      <alignment horizontal="left" vertical="center" indent="1"/>
    </xf>
    <xf numFmtId="164" fontId="34" fillId="0" borderId="0" xfId="2" applyNumberFormat="1" applyFont="1" applyBorder="1" applyAlignment="1">
      <alignment vertical="center"/>
    </xf>
    <xf numFmtId="0" fontId="34" fillId="0" borderId="0" xfId="2" applyFont="1" applyAlignment="1">
      <alignment vertical="center"/>
    </xf>
    <xf numFmtId="164" fontId="34" fillId="0" borderId="16" xfId="2" applyNumberFormat="1" applyFont="1" applyBorder="1"/>
    <xf numFmtId="164" fontId="34" fillId="0" borderId="0" xfId="2" applyNumberFormat="1" applyFont="1" applyBorder="1"/>
    <xf numFmtId="0" fontId="38" fillId="0" borderId="0" xfId="2" applyFont="1" applyAlignment="1">
      <alignment vertical="center"/>
    </xf>
    <xf numFmtId="0" fontId="34" fillId="0" borderId="1" xfId="2" applyFont="1" applyBorder="1" applyAlignment="1">
      <alignment vertical="center"/>
    </xf>
    <xf numFmtId="0" fontId="34" fillId="0" borderId="11" xfId="2" applyFont="1" applyBorder="1" applyAlignment="1">
      <alignment vertical="center"/>
    </xf>
    <xf numFmtId="0" fontId="34" fillId="0" borderId="1" xfId="2" quotePrefix="1" applyFont="1" applyBorder="1" applyAlignment="1">
      <alignment horizontal="left" indent="1"/>
    </xf>
    <xf numFmtId="0" fontId="34" fillId="0" borderId="11" xfId="2" applyFont="1" applyBorder="1"/>
    <xf numFmtId="0" fontId="34" fillId="0" borderId="6" xfId="2" quotePrefix="1" applyFont="1" applyBorder="1" applyAlignment="1">
      <alignment horizontal="left" indent="3"/>
    </xf>
    <xf numFmtId="0" fontId="34" fillId="0" borderId="13" xfId="2" applyFont="1" applyBorder="1"/>
    <xf numFmtId="0" fontId="34" fillId="0" borderId="16" xfId="2" quotePrefix="1" applyFont="1" applyBorder="1" applyAlignment="1">
      <alignment horizontal="left" indent="4"/>
    </xf>
    <xf numFmtId="0" fontId="34" fillId="0" borderId="16" xfId="2" applyFont="1" applyBorder="1"/>
    <xf numFmtId="165" fontId="34" fillId="0" borderId="0" xfId="2" applyNumberFormat="1" applyFont="1" applyAlignment="1">
      <alignment vertical="center"/>
    </xf>
    <xf numFmtId="164" fontId="34" fillId="0" borderId="0" xfId="2" applyNumberFormat="1" applyFont="1"/>
    <xf numFmtId="0" fontId="33" fillId="0" borderId="3" xfId="2" applyFont="1" applyBorder="1" applyAlignment="1">
      <alignment horizontal="left" vertical="center" indent="1"/>
    </xf>
    <xf numFmtId="164" fontId="33" fillId="0" borderId="14" xfId="2" applyNumberFormat="1" applyFont="1" applyBorder="1" applyAlignment="1">
      <alignment vertical="center"/>
    </xf>
    <xf numFmtId="0" fontId="33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33" fillId="0" borderId="7" xfId="2" applyFont="1" applyBorder="1" applyAlignment="1">
      <alignment horizontal="left" vertical="center" indent="1"/>
    </xf>
    <xf numFmtId="164" fontId="33" fillId="0" borderId="20" xfId="2" applyNumberFormat="1" applyFont="1" applyBorder="1" applyAlignment="1">
      <alignment vertical="center"/>
    </xf>
    <xf numFmtId="169" fontId="33" fillId="0" borderId="1" xfId="2" applyNumberFormat="1" applyFont="1" applyBorder="1" applyAlignment="1">
      <alignment vertical="center"/>
    </xf>
    <xf numFmtId="167" fontId="33" fillId="0" borderId="0" xfId="2" applyNumberFormat="1" applyFont="1" applyBorder="1" applyAlignment="1">
      <alignment vertical="center"/>
    </xf>
    <xf numFmtId="0" fontId="34" fillId="0" borderId="2" xfId="0" applyFont="1" applyFill="1" applyBorder="1" applyAlignment="1">
      <alignment horizontal="left" vertical="center" indent="1"/>
    </xf>
    <xf numFmtId="0" fontId="34" fillId="0" borderId="5" xfId="2" applyFont="1" applyBorder="1" applyAlignment="1">
      <alignment horizontal="left" vertical="top" indent="1"/>
    </xf>
    <xf numFmtId="164" fontId="34" fillId="0" borderId="6" xfId="2" applyNumberFormat="1" applyFont="1" applyBorder="1" applyAlignment="1">
      <alignment vertical="center"/>
    </xf>
    <xf numFmtId="167" fontId="34" fillId="0" borderId="17" xfId="2" applyNumberFormat="1" applyFont="1" applyBorder="1" applyAlignment="1">
      <alignment vertical="top"/>
    </xf>
    <xf numFmtId="0" fontId="33" fillId="0" borderId="0" xfId="0" applyFont="1"/>
    <xf numFmtId="0" fontId="34" fillId="0" borderId="0" xfId="0" quotePrefix="1" applyFont="1"/>
    <xf numFmtId="0" fontId="34" fillId="0" borderId="2" xfId="1" applyFont="1" applyBorder="1" applyAlignment="1">
      <alignment horizontal="left" vertical="center" wrapText="1" indent="1"/>
    </xf>
    <xf numFmtId="167" fontId="33" fillId="0" borderId="24" xfId="1" applyNumberFormat="1" applyFont="1" applyBorder="1" applyAlignment="1">
      <alignment vertical="center"/>
    </xf>
    <xf numFmtId="172" fontId="33" fillId="0" borderId="24" xfId="1" applyNumberFormat="1" applyFont="1" applyBorder="1" applyAlignment="1">
      <alignment horizontal="right" vertical="center"/>
    </xf>
    <xf numFmtId="167" fontId="34" fillId="0" borderId="9" xfId="1" applyNumberFormat="1" applyFont="1" applyBorder="1" applyAlignment="1">
      <alignment horizontal="right" vertical="center"/>
    </xf>
    <xf numFmtId="167" fontId="34" fillId="0" borderId="22" xfId="1" applyNumberFormat="1" applyFont="1" applyBorder="1" applyAlignment="1">
      <alignment vertical="center"/>
    </xf>
    <xf numFmtId="172" fontId="34" fillId="0" borderId="12" xfId="1" applyNumberFormat="1" applyFont="1" applyBorder="1" applyAlignment="1">
      <alignment horizontal="right" vertical="center"/>
    </xf>
    <xf numFmtId="172" fontId="34" fillId="0" borderId="2" xfId="1" applyNumberFormat="1" applyFont="1" applyBorder="1" applyAlignment="1">
      <alignment horizontal="right" vertical="center"/>
    </xf>
    <xf numFmtId="172" fontId="34" fillId="0" borderId="5" xfId="1" applyNumberFormat="1" applyFont="1" applyBorder="1" applyAlignment="1">
      <alignment horizontal="right" vertical="center"/>
    </xf>
    <xf numFmtId="167" fontId="34" fillId="0" borderId="10" xfId="1" applyNumberFormat="1" applyFont="1" applyBorder="1" applyAlignment="1">
      <alignment vertical="center"/>
    </xf>
    <xf numFmtId="0" fontId="34" fillId="0" borderId="2" xfId="1" applyFont="1" applyBorder="1" applyAlignment="1">
      <alignment horizontal="center"/>
    </xf>
    <xf numFmtId="172" fontId="34" fillId="0" borderId="11" xfId="1" applyNumberFormat="1" applyFont="1" applyBorder="1" applyAlignment="1">
      <alignment vertical="center"/>
    </xf>
    <xf numFmtId="0" fontId="34" fillId="0" borderId="5" xfId="1" applyFont="1" applyBorder="1" applyAlignment="1">
      <alignment horizontal="center"/>
    </xf>
    <xf numFmtId="172" fontId="34" fillId="0" borderId="13" xfId="1" applyNumberFormat="1" applyFont="1" applyBorder="1" applyAlignment="1">
      <alignment vertical="center"/>
    </xf>
    <xf numFmtId="0" fontId="0" fillId="36" borderId="0" xfId="0" applyFill="1"/>
    <xf numFmtId="0" fontId="0" fillId="38" borderId="0" xfId="0" applyFill="1"/>
    <xf numFmtId="0" fontId="5" fillId="37" borderId="0" xfId="0" applyFont="1" applyFill="1"/>
    <xf numFmtId="0" fontId="0" fillId="37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177" fontId="34" fillId="0" borderId="0" xfId="1" applyNumberFormat="1" applyFont="1"/>
    <xf numFmtId="176" fontId="34" fillId="0" borderId="1" xfId="0" applyNumberFormat="1" applyFont="1" applyBorder="1" applyAlignment="1">
      <alignment vertical="center"/>
    </xf>
    <xf numFmtId="176" fontId="34" fillId="0" borderId="2" xfId="0" applyNumberFormat="1" applyFont="1" applyBorder="1" applyAlignment="1">
      <alignment vertical="center"/>
    </xf>
    <xf numFmtId="176" fontId="34" fillId="0" borderId="6" xfId="0" applyNumberFormat="1" applyFont="1" applyBorder="1" applyAlignment="1">
      <alignment vertical="center"/>
    </xf>
    <xf numFmtId="176" fontId="34" fillId="0" borderId="5" xfId="0" applyNumberFormat="1" applyFont="1" applyBorder="1" applyAlignment="1">
      <alignment vertical="center"/>
    </xf>
    <xf numFmtId="176" fontId="33" fillId="0" borderId="8" xfId="0" applyNumberFormat="1" applyFont="1" applyBorder="1" applyAlignment="1">
      <alignment vertical="center"/>
    </xf>
    <xf numFmtId="176" fontId="33" fillId="0" borderId="7" xfId="0" applyNumberFormat="1" applyFont="1" applyBorder="1" applyAlignment="1">
      <alignment vertical="center"/>
    </xf>
    <xf numFmtId="167" fontId="34" fillId="0" borderId="1" xfId="1" applyNumberFormat="1" applyFont="1" applyBorder="1" applyAlignment="1">
      <alignment horizontal="right" vertical="center"/>
    </xf>
    <xf numFmtId="176" fontId="34" fillId="0" borderId="1" xfId="0" applyNumberFormat="1" applyFont="1" applyBorder="1" applyAlignment="1">
      <alignment horizontal="right" vertical="center" indent="2"/>
    </xf>
    <xf numFmtId="176" fontId="34" fillId="0" borderId="6" xfId="0" applyNumberFormat="1" applyFont="1" applyBorder="1" applyAlignment="1">
      <alignment horizontal="right" vertical="center" indent="2"/>
    </xf>
    <xf numFmtId="167" fontId="34" fillId="0" borderId="22" xfId="1" applyNumberFormat="1" applyFont="1" applyBorder="1" applyAlignment="1">
      <alignment horizontal="right" vertical="center"/>
    </xf>
    <xf numFmtId="0" fontId="0" fillId="42" borderId="0" xfId="0" applyFill="1"/>
    <xf numFmtId="0" fontId="0" fillId="43" borderId="0" xfId="0" applyFill="1"/>
    <xf numFmtId="0" fontId="0" fillId="38" borderId="34" xfId="0" applyFill="1" applyBorder="1"/>
    <xf numFmtId="172" fontId="34" fillId="0" borderId="2" xfId="1" applyNumberFormat="1" applyFont="1" applyBorder="1" applyAlignment="1">
      <alignment horizontal="right" vertical="center" indent="2"/>
    </xf>
    <xf numFmtId="172" fontId="34" fillId="0" borderId="5" xfId="1" applyNumberFormat="1" applyFont="1" applyBorder="1" applyAlignment="1">
      <alignment horizontal="right" vertical="center" indent="2"/>
    </xf>
    <xf numFmtId="0" fontId="4" fillId="0" borderId="0" xfId="0" applyFont="1" applyBorder="1" applyAlignment="1">
      <alignment horizontal="center" vertical="center"/>
    </xf>
    <xf numFmtId="167" fontId="34" fillId="0" borderId="5" xfId="1" applyNumberFormat="1" applyFont="1" applyBorder="1" applyAlignment="1">
      <alignment vertical="top"/>
    </xf>
    <xf numFmtId="0" fontId="34" fillId="0" borderId="0" xfId="1" applyNumberFormat="1" applyFont="1" applyBorder="1" applyAlignment="1">
      <alignment vertical="center"/>
    </xf>
    <xf numFmtId="181" fontId="34" fillId="0" borderId="0" xfId="1" applyNumberFormat="1" applyFont="1" applyBorder="1" applyAlignment="1">
      <alignment vertical="center"/>
    </xf>
    <xf numFmtId="0" fontId="34" fillId="0" borderId="0" xfId="1" applyFont="1" applyBorder="1" applyAlignment="1">
      <alignment vertical="center"/>
    </xf>
    <xf numFmtId="182" fontId="34" fillId="0" borderId="1" xfId="2" applyNumberFormat="1" applyFont="1" applyFill="1" applyBorder="1" applyAlignment="1">
      <alignment horizontal="right" vertical="center" indent="3"/>
    </xf>
    <xf numFmtId="182" fontId="34" fillId="0" borderId="2" xfId="2" applyNumberFormat="1" applyFont="1" applyFill="1" applyBorder="1" applyAlignment="1">
      <alignment horizontal="right" vertical="center" indent="3"/>
    </xf>
    <xf numFmtId="182" fontId="34" fillId="0" borderId="11" xfId="2" applyNumberFormat="1" applyFont="1" applyFill="1" applyBorder="1" applyAlignment="1">
      <alignment horizontal="right" vertical="center" indent="3"/>
    </xf>
    <xf numFmtId="182" fontId="34" fillId="0" borderId="4" xfId="2" applyNumberFormat="1" applyFont="1" applyFill="1" applyBorder="1" applyAlignment="1">
      <alignment horizontal="right" vertical="center" indent="3"/>
    </xf>
    <xf numFmtId="182" fontId="34" fillId="0" borderId="3" xfId="2" applyNumberFormat="1" applyFont="1" applyFill="1" applyBorder="1" applyAlignment="1">
      <alignment horizontal="right" vertical="center" indent="3"/>
    </xf>
    <xf numFmtId="182" fontId="34" fillId="0" borderId="15" xfId="2" applyNumberFormat="1" applyFont="1" applyFill="1" applyBorder="1" applyAlignment="1">
      <alignment horizontal="right" vertical="center" indent="3"/>
    </xf>
    <xf numFmtId="182" fontId="34" fillId="0" borderId="18" xfId="2" applyNumberFormat="1" applyFont="1" applyFill="1" applyBorder="1" applyAlignment="1">
      <alignment horizontal="right" vertical="center" indent="3"/>
    </xf>
    <xf numFmtId="182" fontId="34" fillId="0" borderId="12" xfId="2" applyNumberFormat="1" applyFont="1" applyFill="1" applyBorder="1" applyAlignment="1">
      <alignment horizontal="right" vertical="center" indent="3"/>
    </xf>
    <xf numFmtId="182" fontId="34" fillId="0" borderId="19" xfId="2" applyNumberFormat="1" applyFont="1" applyFill="1" applyBorder="1" applyAlignment="1">
      <alignment horizontal="right" vertical="center" indent="3"/>
    </xf>
    <xf numFmtId="182" fontId="34" fillId="0" borderId="6" xfId="2" applyNumberFormat="1" applyFont="1" applyFill="1" applyBorder="1" applyAlignment="1">
      <alignment horizontal="right" vertical="center" indent="3"/>
    </xf>
    <xf numFmtId="182" fontId="34" fillId="0" borderId="5" xfId="2" applyNumberFormat="1" applyFont="1" applyFill="1" applyBorder="1" applyAlignment="1">
      <alignment horizontal="right" vertical="center" indent="3"/>
    </xf>
    <xf numFmtId="182" fontId="34" fillId="0" borderId="13" xfId="2" applyNumberFormat="1" applyFont="1" applyFill="1" applyBorder="1" applyAlignment="1">
      <alignment horizontal="right" vertical="center" indent="3"/>
    </xf>
    <xf numFmtId="182" fontId="33" fillId="0" borderId="3" xfId="2" applyNumberFormat="1" applyFont="1" applyFill="1" applyBorder="1" applyAlignment="1">
      <alignment horizontal="right" vertical="center" indent="3"/>
    </xf>
    <xf numFmtId="183" fontId="40" fillId="0" borderId="0" xfId="2" applyNumberFormat="1" applyFont="1" applyAlignment="1">
      <alignment vertical="center"/>
    </xf>
    <xf numFmtId="167" fontId="34" fillId="0" borderId="1" xfId="1" quotePrefix="1" applyNumberFormat="1" applyFont="1" applyBorder="1" applyAlignment="1">
      <alignment horizontal="center" vertical="center"/>
    </xf>
    <xf numFmtId="167" fontId="34" fillId="0" borderId="1" xfId="1" applyNumberFormat="1" applyFont="1" applyBorder="1" applyAlignment="1">
      <alignment horizontal="center" vertical="center"/>
    </xf>
    <xf numFmtId="167" fontId="34" fillId="0" borderId="6" xfId="1" quotePrefix="1" applyNumberFormat="1" applyFont="1" applyBorder="1" applyAlignment="1">
      <alignment horizontal="center" vertical="top"/>
    </xf>
    <xf numFmtId="169" fontId="34" fillId="0" borderId="1" xfId="1" applyNumberFormat="1" applyFont="1" applyFill="1" applyBorder="1" applyAlignment="1">
      <alignment vertical="center"/>
    </xf>
    <xf numFmtId="167" fontId="34" fillId="0" borderId="1" xfId="1" applyNumberFormat="1" applyFont="1" applyFill="1" applyBorder="1" applyAlignment="1">
      <alignment vertical="center"/>
    </xf>
    <xf numFmtId="167" fontId="34" fillId="0" borderId="1" xfId="1" quotePrefix="1" applyNumberFormat="1" applyFont="1" applyFill="1" applyBorder="1" applyAlignment="1">
      <alignment horizontal="center" vertical="center"/>
    </xf>
    <xf numFmtId="167" fontId="34" fillId="0" borderId="2" xfId="1" applyNumberFormat="1" applyFont="1" applyFill="1" applyBorder="1" applyAlignment="1">
      <alignment vertical="center"/>
    </xf>
    <xf numFmtId="169" fontId="34" fillId="0" borderId="6" xfId="1" applyNumberFormat="1" applyFont="1" applyFill="1" applyBorder="1" applyAlignment="1">
      <alignment vertical="center"/>
    </xf>
    <xf numFmtId="169" fontId="33" fillId="0" borderId="4" xfId="1" applyNumberFormat="1" applyFont="1" applyFill="1" applyBorder="1" applyAlignment="1">
      <alignment vertical="center"/>
    </xf>
    <xf numFmtId="167" fontId="33" fillId="0" borderId="4" xfId="1" applyNumberFormat="1" applyFont="1" applyFill="1" applyBorder="1" applyAlignment="1">
      <alignment vertical="center"/>
    </xf>
    <xf numFmtId="167" fontId="33" fillId="0" borderId="4" xfId="1" quotePrefix="1" applyNumberFormat="1" applyFont="1" applyFill="1" applyBorder="1" applyAlignment="1">
      <alignment horizontal="center" vertical="center"/>
    </xf>
    <xf numFmtId="167" fontId="33" fillId="0" borderId="3" xfId="1" applyNumberFormat="1" applyFont="1" applyFill="1" applyBorder="1" applyAlignment="1">
      <alignment vertical="center"/>
    </xf>
    <xf numFmtId="167" fontId="33" fillId="0" borderId="8" xfId="1" applyNumberFormat="1" applyFont="1" applyFill="1" applyBorder="1" applyAlignment="1">
      <alignment vertical="center"/>
    </xf>
    <xf numFmtId="167" fontId="33" fillId="0" borderId="8" xfId="1" quotePrefix="1" applyNumberFormat="1" applyFont="1" applyFill="1" applyBorder="1" applyAlignment="1">
      <alignment horizontal="center" vertical="center"/>
    </xf>
    <xf numFmtId="167" fontId="33" fillId="0" borderId="7" xfId="1" applyNumberFormat="1" applyFont="1" applyFill="1" applyBorder="1" applyAlignment="1">
      <alignment vertical="center"/>
    </xf>
    <xf numFmtId="169" fontId="33" fillId="0" borderId="8" xfId="1" applyNumberFormat="1" applyFont="1" applyFill="1" applyBorder="1" applyAlignment="1">
      <alignment vertical="center"/>
    </xf>
    <xf numFmtId="169" fontId="33" fillId="0" borderId="6" xfId="1" applyNumberFormat="1" applyFont="1" applyFill="1" applyBorder="1" applyAlignment="1">
      <alignment vertical="center"/>
    </xf>
    <xf numFmtId="167" fontId="34" fillId="44" borderId="1" xfId="1" applyNumberFormat="1" applyFont="1" applyFill="1" applyBorder="1" applyAlignment="1">
      <alignment vertical="center"/>
    </xf>
    <xf numFmtId="167" fontId="34" fillId="44" borderId="2" xfId="1" applyNumberFormat="1" applyFont="1" applyFill="1" applyBorder="1" applyAlignment="1">
      <alignment vertical="center"/>
    </xf>
    <xf numFmtId="167" fontId="33" fillId="44" borderId="4" xfId="1" applyNumberFormat="1" applyFont="1" applyFill="1" applyBorder="1" applyAlignment="1">
      <alignment vertical="center"/>
    </xf>
    <xf numFmtId="167" fontId="33" fillId="44" borderId="8" xfId="1" applyNumberFormat="1" applyFont="1" applyFill="1" applyBorder="1" applyAlignment="1">
      <alignment vertical="center"/>
    </xf>
    <xf numFmtId="167" fontId="34" fillId="44" borderId="6" xfId="1" applyNumberFormat="1" applyFont="1" applyFill="1" applyBorder="1" applyAlignment="1">
      <alignment vertical="top"/>
    </xf>
    <xf numFmtId="176" fontId="34" fillId="0" borderId="1" xfId="1" applyNumberFormat="1" applyFont="1" applyFill="1" applyBorder="1" applyAlignment="1">
      <alignment vertical="center"/>
    </xf>
    <xf numFmtId="176" fontId="34" fillId="0" borderId="1" xfId="1" quotePrefix="1" applyNumberFormat="1" applyFont="1" applyFill="1" applyBorder="1" applyAlignment="1">
      <alignment horizontal="center" vertical="center"/>
    </xf>
    <xf numFmtId="176" fontId="34" fillId="0" borderId="2" xfId="1" applyNumberFormat="1" applyFont="1" applyFill="1" applyBorder="1" applyAlignment="1">
      <alignment vertical="center"/>
    </xf>
    <xf numFmtId="176" fontId="33" fillId="0" borderId="4" xfId="1" applyNumberFormat="1" applyFont="1" applyFill="1" applyBorder="1" applyAlignment="1">
      <alignment vertical="center"/>
    </xf>
    <xf numFmtId="176" fontId="33" fillId="0" borderId="4" xfId="1" quotePrefix="1" applyNumberFormat="1" applyFont="1" applyFill="1" applyBorder="1" applyAlignment="1">
      <alignment horizontal="center" vertical="center"/>
    </xf>
    <xf numFmtId="176" fontId="33" fillId="0" borderId="3" xfId="1" applyNumberFormat="1" applyFont="1" applyFill="1" applyBorder="1" applyAlignment="1">
      <alignment vertical="center"/>
    </xf>
    <xf numFmtId="176" fontId="33" fillId="0" borderId="8" xfId="1" applyNumberFormat="1" applyFont="1" applyFill="1" applyBorder="1" applyAlignment="1">
      <alignment vertical="center"/>
    </xf>
    <xf numFmtId="176" fontId="33" fillId="0" borderId="8" xfId="1" quotePrefix="1" applyNumberFormat="1" applyFont="1" applyFill="1" applyBorder="1" applyAlignment="1">
      <alignment horizontal="center" vertical="center"/>
    </xf>
    <xf numFmtId="176" fontId="33" fillId="0" borderId="7" xfId="1" applyNumberFormat="1" applyFont="1" applyFill="1" applyBorder="1" applyAlignment="1">
      <alignment vertical="center"/>
    </xf>
    <xf numFmtId="176" fontId="34" fillId="0" borderId="1" xfId="1" applyNumberFormat="1" applyFont="1" applyFill="1" applyBorder="1" applyAlignment="1">
      <alignment horizontal="center" vertical="center"/>
    </xf>
    <xf numFmtId="176" fontId="34" fillId="0" borderId="6" xfId="1" applyNumberFormat="1" applyFont="1" applyFill="1" applyBorder="1" applyAlignment="1">
      <alignment vertical="top"/>
    </xf>
    <xf numFmtId="176" fontId="34" fillId="0" borderId="6" xfId="1" quotePrefix="1" applyNumberFormat="1" applyFont="1" applyFill="1" applyBorder="1" applyAlignment="1">
      <alignment horizontal="center" vertical="top"/>
    </xf>
    <xf numFmtId="176" fontId="34" fillId="0" borderId="5" xfId="1" applyNumberFormat="1" applyFont="1" applyFill="1" applyBorder="1" applyAlignment="1">
      <alignment vertical="top"/>
    </xf>
    <xf numFmtId="180" fontId="34" fillId="0" borderId="0" xfId="1" applyNumberFormat="1" applyFont="1" applyAlignment="1">
      <alignment vertical="center"/>
    </xf>
    <xf numFmtId="180" fontId="34" fillId="0" borderId="0" xfId="1" applyNumberFormat="1" applyFont="1"/>
    <xf numFmtId="169" fontId="34" fillId="44" borderId="1" xfId="1" applyNumberFormat="1" applyFont="1" applyFill="1" applyBorder="1" applyAlignment="1">
      <alignment vertical="center"/>
    </xf>
    <xf numFmtId="169" fontId="33" fillId="44" borderId="4" xfId="1" applyNumberFormat="1" applyFont="1" applyFill="1" applyBorder="1" applyAlignment="1">
      <alignment vertical="center"/>
    </xf>
    <xf numFmtId="169" fontId="34" fillId="44" borderId="6" xfId="1" applyNumberFormat="1" applyFont="1" applyFill="1" applyBorder="1" applyAlignment="1">
      <alignment vertical="center"/>
    </xf>
    <xf numFmtId="169" fontId="33" fillId="44" borderId="6" xfId="1" applyNumberFormat="1" applyFont="1" applyFill="1" applyBorder="1" applyAlignment="1">
      <alignment vertical="center"/>
    </xf>
    <xf numFmtId="169" fontId="33" fillId="44" borderId="8" xfId="1" applyNumberFormat="1" applyFont="1" applyFill="1" applyBorder="1" applyAlignment="1">
      <alignment vertical="center"/>
    </xf>
    <xf numFmtId="169" fontId="34" fillId="44" borderId="6" xfId="1" applyNumberFormat="1" applyFont="1" applyFill="1" applyBorder="1" applyAlignment="1">
      <alignment vertical="top"/>
    </xf>
    <xf numFmtId="176" fontId="34" fillId="0" borderId="0" xfId="1" applyNumberFormat="1" applyFont="1" applyAlignment="1">
      <alignment vertical="center"/>
    </xf>
    <xf numFmtId="176" fontId="34" fillId="0" borderId="1" xfId="1" applyNumberFormat="1" applyFont="1" applyFill="1" applyBorder="1" applyAlignment="1">
      <alignment horizontal="right" vertical="center"/>
    </xf>
    <xf numFmtId="176" fontId="34" fillId="0" borderId="2" xfId="1" applyNumberFormat="1" applyFont="1" applyFill="1" applyBorder="1" applyAlignment="1">
      <alignment horizontal="right" vertical="center"/>
    </xf>
    <xf numFmtId="176" fontId="33" fillId="0" borderId="4" xfId="1" applyNumberFormat="1" applyFont="1" applyFill="1" applyBorder="1" applyAlignment="1">
      <alignment horizontal="right" vertical="center"/>
    </xf>
    <xf numFmtId="176" fontId="33" fillId="0" borderId="3" xfId="1" applyNumberFormat="1" applyFont="1" applyFill="1" applyBorder="1" applyAlignment="1">
      <alignment horizontal="right" vertical="center"/>
    </xf>
    <xf numFmtId="176" fontId="33" fillId="0" borderId="8" xfId="1" applyNumberFormat="1" applyFont="1" applyFill="1" applyBorder="1" applyAlignment="1">
      <alignment horizontal="right" vertical="center"/>
    </xf>
    <xf numFmtId="176" fontId="33" fillId="0" borderId="7" xfId="1" applyNumberFormat="1" applyFont="1" applyFill="1" applyBorder="1" applyAlignment="1">
      <alignment horizontal="right" vertical="center"/>
    </xf>
    <xf numFmtId="169" fontId="34" fillId="0" borderId="6" xfId="1" applyNumberFormat="1" applyFont="1" applyFill="1" applyBorder="1" applyAlignment="1">
      <alignment vertical="top"/>
    </xf>
    <xf numFmtId="167" fontId="34" fillId="0" borderId="6" xfId="1" applyNumberFormat="1" applyFont="1" applyFill="1" applyBorder="1" applyAlignment="1">
      <alignment vertical="top"/>
    </xf>
    <xf numFmtId="176" fontId="34" fillId="0" borderId="6" xfId="1" applyNumberFormat="1" applyFont="1" applyFill="1" applyBorder="1" applyAlignment="1">
      <alignment horizontal="right" vertical="top"/>
    </xf>
    <xf numFmtId="176" fontId="34" fillId="0" borderId="5" xfId="1" applyNumberFormat="1" applyFont="1" applyFill="1" applyBorder="1" applyAlignment="1">
      <alignment horizontal="right" vertical="top"/>
    </xf>
    <xf numFmtId="169" fontId="41" fillId="0" borderId="1" xfId="1" applyNumberFormat="1" applyFont="1" applyFill="1" applyBorder="1" applyAlignment="1">
      <alignment vertical="center"/>
    </xf>
    <xf numFmtId="169" fontId="42" fillId="0" borderId="1" xfId="1" applyNumberFormat="1" applyFont="1" applyFill="1" applyBorder="1" applyAlignment="1">
      <alignment vertical="center"/>
    </xf>
    <xf numFmtId="167" fontId="41" fillId="0" borderId="1" xfId="1" applyNumberFormat="1" applyFont="1" applyFill="1" applyBorder="1" applyAlignment="1">
      <alignment vertical="center"/>
    </xf>
    <xf numFmtId="167" fontId="42" fillId="0" borderId="1" xfId="1" applyNumberFormat="1" applyFont="1" applyFill="1" applyBorder="1" applyAlignment="1">
      <alignment vertical="center"/>
    </xf>
    <xf numFmtId="176" fontId="42" fillId="0" borderId="1" xfId="1" applyNumberFormat="1" applyFont="1" applyFill="1" applyBorder="1" applyAlignment="1">
      <alignment horizontal="right" vertical="center"/>
    </xf>
    <xf numFmtId="176" fontId="41" fillId="0" borderId="1" xfId="1" applyNumberFormat="1" applyFont="1" applyFill="1" applyBorder="1" applyAlignment="1">
      <alignment horizontal="right" vertical="center"/>
    </xf>
    <xf numFmtId="176" fontId="41" fillId="0" borderId="2" xfId="1" applyNumberFormat="1" applyFont="1" applyFill="1" applyBorder="1" applyAlignment="1">
      <alignment horizontal="right" vertical="center"/>
    </xf>
    <xf numFmtId="176" fontId="42" fillId="0" borderId="2" xfId="1" applyNumberFormat="1" applyFont="1" applyFill="1" applyBorder="1" applyAlignment="1">
      <alignment horizontal="righ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5" xfId="2" applyFont="1" applyBorder="1" applyAlignment="1">
      <alignment horizontal="left" vertical="center" wrapText="1" indent="1"/>
    </xf>
    <xf numFmtId="0" fontId="4" fillId="0" borderId="1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5" fillId="0" borderId="18" xfId="2" applyFont="1" applyBorder="1" applyAlignment="1">
      <alignment horizontal="left" indent="3"/>
    </xf>
    <xf numFmtId="0" fontId="5" fillId="0" borderId="19" xfId="2" applyFont="1" applyBorder="1" applyAlignment="1">
      <alignment horizontal="left" indent="3"/>
    </xf>
    <xf numFmtId="0" fontId="5" fillId="0" borderId="1" xfId="2" applyFont="1" applyBorder="1" applyAlignment="1">
      <alignment horizontal="left" vertical="center" indent="3"/>
    </xf>
    <xf numFmtId="0" fontId="5" fillId="0" borderId="11" xfId="2" applyFont="1" applyBorder="1" applyAlignment="1">
      <alignment horizontal="left" vertical="center" indent="3"/>
    </xf>
    <xf numFmtId="0" fontId="12" fillId="0" borderId="19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left" vertical="center" indent="3"/>
    </xf>
    <xf numFmtId="0" fontId="34" fillId="0" borderId="11" xfId="2" applyFont="1" applyBorder="1" applyAlignment="1">
      <alignment horizontal="left" vertical="center" indent="3"/>
    </xf>
    <xf numFmtId="0" fontId="33" fillId="0" borderId="12" xfId="2" applyFont="1" applyBorder="1" applyAlignment="1">
      <alignment horizontal="left" vertical="center" wrapText="1" indent="1"/>
    </xf>
    <xf numFmtId="0" fontId="33" fillId="0" borderId="5" xfId="2" applyFont="1" applyBorder="1" applyAlignment="1">
      <alignment horizontal="left" vertical="center" wrapText="1" indent="1"/>
    </xf>
    <xf numFmtId="0" fontId="33" fillId="0" borderId="18" xfId="2" applyFont="1" applyBorder="1" applyAlignment="1">
      <alignment horizontal="center" vertical="center" wrapText="1"/>
    </xf>
    <xf numFmtId="0" fontId="33" fillId="0" borderId="16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 wrapText="1"/>
    </xf>
    <xf numFmtId="0" fontId="33" fillId="0" borderId="17" xfId="2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/>
    </xf>
    <xf numFmtId="0" fontId="33" fillId="0" borderId="14" xfId="2" applyFont="1" applyBorder="1" applyAlignment="1">
      <alignment horizontal="center"/>
    </xf>
    <xf numFmtId="0" fontId="33" fillId="0" borderId="15" xfId="2" applyFont="1" applyBorder="1" applyAlignment="1">
      <alignment horizontal="center"/>
    </xf>
    <xf numFmtId="0" fontId="34" fillId="0" borderId="18" xfId="2" applyFont="1" applyBorder="1" applyAlignment="1">
      <alignment horizontal="left" indent="3"/>
    </xf>
    <xf numFmtId="0" fontId="34" fillId="0" borderId="19" xfId="2" applyFont="1" applyBorder="1" applyAlignment="1">
      <alignment horizontal="left" indent="3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 indent="1"/>
    </xf>
    <xf numFmtId="0" fontId="4" fillId="0" borderId="2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left" vertical="center" wrapText="1" indent="1"/>
    </xf>
    <xf numFmtId="0" fontId="4" fillId="0" borderId="1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33" fillId="0" borderId="12" xfId="1" applyFont="1" applyBorder="1" applyAlignment="1">
      <alignment horizontal="left" vertical="center" wrapText="1" indent="1"/>
    </xf>
    <xf numFmtId="0" fontId="33" fillId="0" borderId="2" xfId="1" applyFont="1" applyBorder="1" applyAlignment="1">
      <alignment horizontal="left" vertical="center" wrapText="1" indent="1"/>
    </xf>
    <xf numFmtId="0" fontId="33" fillId="0" borderId="5" xfId="1" applyFont="1" applyBorder="1" applyAlignment="1">
      <alignment horizontal="left" vertical="center" wrapText="1" indent="1"/>
    </xf>
    <xf numFmtId="0" fontId="33" fillId="0" borderId="12" xfId="1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0" fontId="33" fillId="0" borderId="5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/>
    </xf>
    <xf numFmtId="0" fontId="33" fillId="0" borderId="14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center" indent="3"/>
    </xf>
    <xf numFmtId="0" fontId="5" fillId="0" borderId="19" xfId="2" applyFont="1" applyBorder="1" applyAlignment="1">
      <alignment horizontal="left" vertical="center" indent="3"/>
    </xf>
    <xf numFmtId="0" fontId="12" fillId="0" borderId="1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47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8" builtinId="25" customBuiltin="1"/>
    <cellStyle name="Erklärender Text" xfId="17" builtinId="53" customBuiltin="1"/>
    <cellStyle name="Gut" xfId="8" builtinId="26" customBuiltin="1"/>
    <cellStyle name="Neutral" xfId="10" builtinId="28" customBuiltin="1"/>
    <cellStyle name="Notiz 2" xfId="44"/>
    <cellStyle name="Prozent" xfId="45" builtinId="5"/>
    <cellStyle name="Schlecht" xfId="9" builtinId="27" customBuiltin="1"/>
    <cellStyle name="Standard" xfId="0" builtinId="0"/>
    <cellStyle name="Standard 2" xfId="43"/>
    <cellStyle name="Standard 3" xfId="46"/>
    <cellStyle name="Standard_Kommunalwahl 2009" xfId="1"/>
    <cellStyle name="Standard_Veraenderung 2009 gg 2004" xfId="2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25">
    <dxf>
      <font>
        <color auto="1"/>
      </font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FFFF00"/>
      <color rgb="FF7F7F7F"/>
      <color rgb="FFF39300"/>
      <color rgb="FF000000"/>
      <color rgb="FF009EE0"/>
      <color rgb="FF701CA0"/>
      <color rgb="FFFF0000"/>
      <color rgb="FFBFB713"/>
      <color rgb="FF009242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4B55-4E24-8835-35F28EAAE24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B55-4E24-8835-35F28EAAE24F}"/>
              </c:ext>
            </c:extLst>
          </c:dPt>
          <c:dPt>
            <c:idx val="2"/>
            <c:invertIfNegative val="0"/>
            <c:bubble3D val="0"/>
            <c:spPr>
              <a:solidFill>
                <a:srgbClr val="009242"/>
              </a:solidFill>
            </c:spPr>
            <c:extLst>
              <c:ext xmlns:c16="http://schemas.microsoft.com/office/drawing/2014/chart" uri="{C3380CC4-5D6E-409C-BE32-E72D297353CC}">
                <c16:uniqueId val="{00000005-4B55-4E24-8835-35F28EAAE2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4B55-4E24-8835-35F28EAAE24F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4B55-4E24-8835-35F28EAAE24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B-4B55-4E24-8835-35F28EAAE24F}"/>
              </c:ext>
            </c:extLst>
          </c:dPt>
          <c:dLbls>
            <c:dLbl>
              <c:idx val="1"/>
              <c:layout>
                <c:manualLayout>
                  <c:x val="-3.0631782034333938E-17"/>
                  <c:y val="-1.7777777777777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5-4E24-8835-35F28EAAE24F}"/>
                </c:ext>
              </c:extLst>
            </c:dLbl>
            <c:numFmt formatCode="0.0\ &quot;%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'Prozent_vorl Erg_2014'!$D$7:$J$8</c:f>
              <c:strCache>
                <c:ptCount val="7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DIE LINKE</c:v>
                </c:pt>
                <c:pt idx="5">
                  <c:v>Freie
   Wähler 1)</c:v>
                </c:pt>
                <c:pt idx="6">
                  <c:v>Sonstige</c:v>
                </c:pt>
              </c:strCache>
            </c:strRef>
          </c:cat>
          <c:val>
            <c:numRef>
              <c:f>'Prozent_vorl Erg_2014'!$D$38:$J$38</c:f>
              <c:numCache>
                <c:formatCode>0.0\ \ \ \ \ \ \ </c:formatCode>
                <c:ptCount val="7"/>
                <c:pt idx="0">
                  <c:v>38.3509949916265</c:v>
                </c:pt>
                <c:pt idx="1">
                  <c:v>33.001454551172685</c:v>
                </c:pt>
                <c:pt idx="2">
                  <c:v>10.757891922916651</c:v>
                </c:pt>
                <c:pt idx="3">
                  <c:v>4.1383789223741418</c:v>
                </c:pt>
                <c:pt idx="4" formatCode="0.0\ \ \ \ \ \ \ ;0.0\ \ \ \ \ \ \ ;\-\ \ \ \ \ \ \ \ \ ">
                  <c:v>4.4016133724358619</c:v>
                </c:pt>
                <c:pt idx="5" formatCode="0.0\ \ \ \ \ \ \ ;0.0\ \ \ \ \ \ \ ;\-\ \ \ \ \ \ \ \ \ ">
                  <c:v>1.7744266316526061</c:v>
                </c:pt>
                <c:pt idx="6" formatCode="0.0\ \ \ \ \ \ \ ;0.0\ \ \ \ \ \ \ ;\-\ \ \ \ \ \ \ \ \ ">
                  <c:v>7.5752396078215547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55-4E24-8835-35F28EAAE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70240"/>
        <c:axId val="128172032"/>
      </c:barChart>
      <c:catAx>
        <c:axId val="1281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28172032"/>
        <c:crosses val="autoZero"/>
        <c:auto val="1"/>
        <c:lblAlgn val="ctr"/>
        <c:lblOffset val="100"/>
        <c:noMultiLvlLbl val="0"/>
      </c:catAx>
      <c:valAx>
        <c:axId val="128172032"/>
        <c:scaling>
          <c:orientation val="minMax"/>
        </c:scaling>
        <c:delete val="1"/>
        <c:axPos val="l"/>
        <c:numFmt formatCode="0.0\ &quot;%&quot;" sourceLinked="0"/>
        <c:majorTickMark val="out"/>
        <c:minorTickMark val="none"/>
        <c:tickLblPos val="nextTo"/>
        <c:crossAx val="12817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875F-4230-9976-49C6A2F24D3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75F-4230-9976-49C6A2F24D37}"/>
              </c:ext>
            </c:extLst>
          </c:dPt>
          <c:dPt>
            <c:idx val="2"/>
            <c:invertIfNegative val="0"/>
            <c:bubble3D val="0"/>
            <c:spPr>
              <a:solidFill>
                <a:srgbClr val="009242"/>
              </a:solidFill>
            </c:spPr>
            <c:extLst>
              <c:ext xmlns:c16="http://schemas.microsoft.com/office/drawing/2014/chart" uri="{C3380CC4-5D6E-409C-BE32-E72D297353CC}">
                <c16:uniqueId val="{00000005-875F-4230-9976-49C6A2F24D3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875F-4230-9976-49C6A2F24D3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875F-4230-9976-49C6A2F24D37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B-875F-4230-9976-49C6A2F24D37}"/>
              </c:ext>
            </c:extLst>
          </c:dPt>
          <c:dLbls>
            <c:dLbl>
              <c:idx val="1"/>
              <c:layout>
                <c:manualLayout>
                  <c:x val="-3.0631782034333938E-17"/>
                  <c:y val="-1.7777777777777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5F-4230-9976-49C6A2F24D37}"/>
                </c:ext>
              </c:extLst>
            </c:dLbl>
            <c:numFmt formatCode="\+\ 0.0;\-\ 0.0;0.0\ \ \ \ \ \ 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Vergleich_14_09!$E$7:$K$7</c:f>
              <c:strCache>
                <c:ptCount val="7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DIE LINKE</c:v>
                </c:pt>
                <c:pt idx="5">
                  <c:v>Freie
   Wähler 1)</c:v>
                </c:pt>
                <c:pt idx="6">
                  <c:v>Sonstige</c:v>
                </c:pt>
              </c:strCache>
            </c:strRef>
          </c:cat>
          <c:val>
            <c:numRef>
              <c:f>Vergleich_14_09!$E$37:$K$37</c:f>
              <c:numCache>
                <c:formatCode>#,##0.0\ \ \ \ \ \ </c:formatCode>
                <c:ptCount val="7"/>
                <c:pt idx="0">
                  <c:v>-0.49682975977992783</c:v>
                </c:pt>
                <c:pt idx="1">
                  <c:v>1.5135207374737796</c:v>
                </c:pt>
                <c:pt idx="2">
                  <c:v>-7.0724056698530546E-2</c:v>
                </c:pt>
                <c:pt idx="3">
                  <c:v>-4.2287584557426028</c:v>
                </c:pt>
                <c:pt idx="4">
                  <c:v>0.21860052660629492</c:v>
                </c:pt>
                <c:pt idx="5">
                  <c:v>-0.19287808453091571</c:v>
                </c:pt>
                <c:pt idx="6">
                  <c:v>3.2570690926719017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5F-4230-9976-49C6A2F24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60096"/>
        <c:axId val="129461632"/>
      </c:barChart>
      <c:catAx>
        <c:axId val="1294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29461632"/>
        <c:crosses val="autoZero"/>
        <c:auto val="1"/>
        <c:lblAlgn val="ctr"/>
        <c:lblOffset val="100"/>
        <c:noMultiLvlLbl val="0"/>
      </c:catAx>
      <c:valAx>
        <c:axId val="129461632"/>
        <c:scaling>
          <c:orientation val="minMax"/>
        </c:scaling>
        <c:delete val="1"/>
        <c:axPos val="l"/>
        <c:numFmt formatCode="0.0\ &quot;%&quot;" sourceLinked="0"/>
        <c:majorTickMark val="out"/>
        <c:minorTickMark val="none"/>
        <c:tickLblPos val="nextTo"/>
        <c:crossAx val="129460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D7D5-4508-9CC6-2290DB5F45E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7D5-4508-9CC6-2290DB5F45E9}"/>
              </c:ext>
            </c:extLst>
          </c:dPt>
          <c:dPt>
            <c:idx val="2"/>
            <c:invertIfNegative val="0"/>
            <c:bubble3D val="0"/>
            <c:spPr>
              <a:solidFill>
                <a:srgbClr val="009242"/>
              </a:solidFill>
            </c:spPr>
            <c:extLst>
              <c:ext xmlns:c16="http://schemas.microsoft.com/office/drawing/2014/chart" uri="{C3380CC4-5D6E-409C-BE32-E72D297353CC}">
                <c16:uniqueId val="{00000005-D7D5-4508-9CC6-2290DB5F45E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D5-4508-9CC6-2290DB5F45E9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D7D5-4508-9CC6-2290DB5F45E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D7D5-4508-9CC6-2290DB5F45E9}"/>
              </c:ext>
            </c:extLst>
          </c:dPt>
          <c:dLbls>
            <c:dLbl>
              <c:idx val="1"/>
              <c:layout>
                <c:manualLayout>
                  <c:x val="-3.0631782034333938E-17"/>
                  <c:y val="-1.7777777777777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D5-4508-9CC6-2290DB5F45E9}"/>
                </c:ext>
              </c:extLst>
            </c:dLbl>
            <c:numFmt formatCode="\+\ 0.0;\-\ 0.0;\ 0.0\ \ \ \ \ \ 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(Vergleich_14_09!$E$7:$I$7,Vergleich_14_09!$K$7)</c:f>
              <c:strCache>
                <c:ptCount val="6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DIE LINKE</c:v>
                </c:pt>
                <c:pt idx="5">
                  <c:v>Sonstige</c:v>
                </c:pt>
              </c:strCache>
            </c:strRef>
          </c:cat>
          <c:val>
            <c:numRef>
              <c:f>(Vergleich_14_09!$E$39:$I$39,Vergleich_14_09!$K$39)</c:f>
              <c:numCache>
                <c:formatCode>#,##0.0\ \ \ \ \ \ </c:formatCode>
                <c:ptCount val="6"/>
                <c:pt idx="0">
                  <c:v>-1.3988370071823013</c:v>
                </c:pt>
                <c:pt idx="1">
                  <c:v>2.1665609715799228</c:v>
                </c:pt>
                <c:pt idx="2">
                  <c:v>-0.61282133786312976</c:v>
                </c:pt>
                <c:pt idx="3">
                  <c:v>-4.5330519024601363</c:v>
                </c:pt>
                <c:pt idx="4">
                  <c:v>0.40134027973575837</c:v>
                </c:pt>
                <c:pt idx="5">
                  <c:v>4.2655301903495699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D5-4508-9CC6-2290DB5F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96576"/>
        <c:axId val="129498112"/>
      </c:barChart>
      <c:catAx>
        <c:axId val="1294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29498112"/>
        <c:crosses val="autoZero"/>
        <c:auto val="1"/>
        <c:lblAlgn val="ctr"/>
        <c:lblOffset val="100"/>
        <c:noMultiLvlLbl val="0"/>
      </c:catAx>
      <c:valAx>
        <c:axId val="129498112"/>
        <c:scaling>
          <c:orientation val="minMax"/>
        </c:scaling>
        <c:delete val="1"/>
        <c:axPos val="l"/>
        <c:numFmt formatCode="0.0\ &quot;%&quot;" sourceLinked="0"/>
        <c:majorTickMark val="out"/>
        <c:minorTickMark val="none"/>
        <c:tickLblPos val="nextTo"/>
        <c:crossAx val="12949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085E-4CDE-B035-814B07EDEF5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85E-4CDE-B035-814B07EDEF53}"/>
              </c:ext>
            </c:extLst>
          </c:dPt>
          <c:dPt>
            <c:idx val="2"/>
            <c:invertIfNegative val="0"/>
            <c:bubble3D val="0"/>
            <c:spPr>
              <a:solidFill>
                <a:srgbClr val="009242"/>
              </a:solidFill>
            </c:spPr>
            <c:extLst>
              <c:ext xmlns:c16="http://schemas.microsoft.com/office/drawing/2014/chart" uri="{C3380CC4-5D6E-409C-BE32-E72D297353CC}">
                <c16:uniqueId val="{00000005-085E-4CDE-B035-814B07EDEF5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085E-4CDE-B035-814B07EDEF53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085E-4CDE-B035-814B07EDEF5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85E-4CDE-B035-814B07EDEF53}"/>
              </c:ext>
            </c:extLst>
          </c:dPt>
          <c:dLbls>
            <c:dLbl>
              <c:idx val="1"/>
              <c:layout>
                <c:manualLayout>
                  <c:x val="-3.0631782034333938E-17"/>
                  <c:y val="-1.7777777777777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5E-4CDE-B035-814B07EDEF53}"/>
                </c:ext>
              </c:extLst>
            </c:dLbl>
            <c:numFmt formatCode="0.0\ &quot;%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('Prozent_vorl Erg_2014'!$D$7:$H$8,'Prozent_vorl Erg_2014'!$J$7:$J$8)</c:f>
              <c:strCache>
                <c:ptCount val="6"/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FDP</c:v>
                </c:pt>
                <c:pt idx="4">
                  <c:v>DIE LINKE</c:v>
                </c:pt>
                <c:pt idx="5">
                  <c:v>Sonstige</c:v>
                </c:pt>
              </c:strCache>
            </c:strRef>
          </c:cat>
          <c:val>
            <c:numRef>
              <c:f>('Prozent_vorl Erg_2014'!$D$40:$H$40,'Prozent_vorl Erg_2014'!$J$40)</c:f>
              <c:numCache>
                <c:formatCode>0.0\ \ \ \ \ \ \ </c:formatCode>
                <c:ptCount val="6"/>
                <c:pt idx="0">
                  <c:v>37.10617764306933</c:v>
                </c:pt>
                <c:pt idx="1">
                  <c:v>29.771308159744887</c:v>
                </c:pt>
                <c:pt idx="2">
                  <c:v>12.429464903566261</c:v>
                </c:pt>
                <c:pt idx="3">
                  <c:v>5.2807959629095409</c:v>
                </c:pt>
                <c:pt idx="4">
                  <c:v>4.8388993873792208</c:v>
                </c:pt>
                <c:pt idx="5" formatCode="0.0\ \ \ \ \ \ \ ;0.0\ \ \ \ \ \ \ ;\-\ \ \ \ \ \ \ \ \ ">
                  <c:v>10.862075137490448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5E-4CDE-B035-814B07ED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45344"/>
        <c:axId val="129546880"/>
      </c:barChart>
      <c:catAx>
        <c:axId val="1295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29546880"/>
        <c:crosses val="autoZero"/>
        <c:auto val="1"/>
        <c:lblAlgn val="ctr"/>
        <c:lblOffset val="100"/>
        <c:noMultiLvlLbl val="0"/>
      </c:catAx>
      <c:valAx>
        <c:axId val="129546880"/>
        <c:scaling>
          <c:orientation val="minMax"/>
        </c:scaling>
        <c:delete val="1"/>
        <c:axPos val="l"/>
        <c:numFmt formatCode="0.0\ &quot;%&quot;" sourceLinked="0"/>
        <c:majorTickMark val="out"/>
        <c:minorTickMark val="none"/>
        <c:tickLblPos val="nextTo"/>
        <c:crossAx val="1295453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7</xdr:row>
      <xdr:rowOff>44450</xdr:rowOff>
    </xdr:from>
    <xdr:to>
      <xdr:col>12</xdr:col>
      <xdr:colOff>228600</xdr:colOff>
      <xdr:row>7</xdr:row>
      <xdr:rowOff>158750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28050" y="1587500"/>
          <a:ext cx="133350" cy="1143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9</xdr:row>
      <xdr:rowOff>38100</xdr:rowOff>
    </xdr:from>
    <xdr:to>
      <xdr:col>12</xdr:col>
      <xdr:colOff>238125</xdr:colOff>
      <xdr:row>9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620000" y="1971675"/>
          <a:ext cx="133350" cy="114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11</xdr:row>
      <xdr:rowOff>38100</xdr:rowOff>
    </xdr:from>
    <xdr:to>
      <xdr:col>12</xdr:col>
      <xdr:colOff>238125</xdr:colOff>
      <xdr:row>11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620000" y="2352675"/>
          <a:ext cx="13335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133348</xdr:rowOff>
    </xdr:from>
    <xdr:to>
      <xdr:col>7</xdr:col>
      <xdr:colOff>494400</xdr:colOff>
      <xdr:row>25</xdr:row>
      <xdr:rowOff>55573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32</xdr:row>
      <xdr:rowOff>0</xdr:rowOff>
    </xdr:from>
    <xdr:to>
      <xdr:col>7</xdr:col>
      <xdr:colOff>493396</xdr:colOff>
      <xdr:row>50</xdr:row>
      <xdr:rowOff>85725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133350</xdr:rowOff>
    </xdr:from>
    <xdr:to>
      <xdr:col>7</xdr:col>
      <xdr:colOff>494400</xdr:colOff>
      <xdr:row>108</xdr:row>
      <xdr:rowOff>55575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64</xdr:row>
      <xdr:rowOff>142875</xdr:rowOff>
    </xdr:from>
    <xdr:to>
      <xdr:col>7</xdr:col>
      <xdr:colOff>494400</xdr:colOff>
      <xdr:row>83</xdr:row>
      <xdr:rowOff>65100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7</xdr:row>
      <xdr:rowOff>44450</xdr:rowOff>
    </xdr:from>
    <xdr:to>
      <xdr:col>14</xdr:col>
      <xdr:colOff>228600</xdr:colOff>
      <xdr:row>7</xdr:row>
      <xdr:rowOff>158750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839200" y="1577975"/>
          <a:ext cx="133350" cy="1143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104775</xdr:colOff>
      <xdr:row>9</xdr:row>
      <xdr:rowOff>38100</xdr:rowOff>
    </xdr:from>
    <xdr:to>
      <xdr:col>14</xdr:col>
      <xdr:colOff>238125</xdr:colOff>
      <xdr:row>9</xdr:row>
      <xdr:rowOff>152400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848725" y="1952625"/>
          <a:ext cx="133350" cy="114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104775</xdr:colOff>
      <xdr:row>11</xdr:row>
      <xdr:rowOff>38100</xdr:rowOff>
    </xdr:from>
    <xdr:to>
      <xdr:col>14</xdr:col>
      <xdr:colOff>238125</xdr:colOff>
      <xdr:row>11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848725" y="2333625"/>
          <a:ext cx="13335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8</xdr:row>
      <xdr:rowOff>139700</xdr:rowOff>
    </xdr:from>
    <xdr:to>
      <xdr:col>10</xdr:col>
      <xdr:colOff>238125</xdr:colOff>
      <xdr:row>8</xdr:row>
      <xdr:rowOff>254000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8658225" y="1797050"/>
          <a:ext cx="133350" cy="1143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9</xdr:row>
      <xdr:rowOff>133350</xdr:rowOff>
    </xdr:from>
    <xdr:to>
      <xdr:col>10</xdr:col>
      <xdr:colOff>238125</xdr:colOff>
      <xdr:row>9</xdr:row>
      <xdr:rowOff>247650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658225" y="2190750"/>
          <a:ext cx="133350" cy="114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10</xdr:row>
      <xdr:rowOff>133350</xdr:rowOff>
    </xdr:from>
    <xdr:to>
      <xdr:col>10</xdr:col>
      <xdr:colOff>238125</xdr:colOff>
      <xdr:row>10</xdr:row>
      <xdr:rowOff>247650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8658225" y="2590800"/>
          <a:ext cx="13335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a05999995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44"/>
  <sheetViews>
    <sheetView topLeftCell="A7" zoomScaleNormal="100" workbookViewId="0">
      <selection activeCell="K20" sqref="K20"/>
    </sheetView>
  </sheetViews>
  <sheetFormatPr baseColWidth="10" defaultColWidth="9.85546875" defaultRowHeight="14.25" x14ac:dyDescent="0.2"/>
  <cols>
    <col min="1" max="1" width="20.28515625" style="93" customWidth="1"/>
    <col min="2" max="2" width="9.28515625" style="93" hidden="1" customWidth="1"/>
    <col min="3" max="3" width="4.140625" style="93" hidden="1" customWidth="1"/>
    <col min="4" max="11" width="13.42578125" style="93" customWidth="1"/>
    <col min="12" max="12" width="3.42578125" style="93" customWidth="1"/>
    <col min="13" max="14" width="9.85546875" style="93" customWidth="1"/>
    <col min="15" max="15" width="9.85546875" style="93" hidden="1" customWidth="1"/>
    <col min="16" max="16" width="3.7109375" style="93" customWidth="1"/>
    <col min="17" max="16384" width="9.85546875" style="93"/>
  </cols>
  <sheetData>
    <row r="1" spans="1:16" x14ac:dyDescent="0.2">
      <c r="A1" s="156" t="s">
        <v>88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6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6" ht="13.9" customHeight="1" x14ac:dyDescent="0.2">
      <c r="A3" s="156" t="s">
        <v>155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6" ht="13.9" customHeight="1" x14ac:dyDescent="0.2">
      <c r="A4" s="157" t="s">
        <v>156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6" ht="9" customHeight="1" x14ac:dyDescent="0.2">
      <c r="A5" s="158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6" x14ac:dyDescent="0.2">
      <c r="A6" s="434" t="s">
        <v>137</v>
      </c>
      <c r="B6" s="436" t="s">
        <v>154</v>
      </c>
      <c r="C6" s="436"/>
      <c r="D6" s="445" t="s">
        <v>193</v>
      </c>
      <c r="E6" s="438" t="s">
        <v>138</v>
      </c>
      <c r="F6" s="439"/>
      <c r="G6" s="439"/>
      <c r="H6" s="439"/>
      <c r="I6" s="439"/>
      <c r="J6" s="439"/>
      <c r="K6" s="440"/>
      <c r="L6" s="157"/>
      <c r="M6" s="157"/>
      <c r="N6" s="157"/>
    </row>
    <row r="7" spans="1:16" ht="42" customHeight="1" x14ac:dyDescent="0.2">
      <c r="A7" s="435"/>
      <c r="B7" s="437"/>
      <c r="C7" s="437"/>
      <c r="D7" s="446"/>
      <c r="E7" s="131" t="s">
        <v>6</v>
      </c>
      <c r="F7" s="131" t="s">
        <v>7</v>
      </c>
      <c r="G7" s="131" t="s">
        <v>94</v>
      </c>
      <c r="H7" s="131" t="s">
        <v>9</v>
      </c>
      <c r="I7" s="132" t="s">
        <v>10</v>
      </c>
      <c r="J7" s="133" t="s">
        <v>200</v>
      </c>
      <c r="K7" s="134" t="s">
        <v>96</v>
      </c>
      <c r="L7" s="157"/>
      <c r="M7" s="157"/>
      <c r="N7" s="157"/>
    </row>
    <row r="8" spans="1:16" s="95" customFormat="1" ht="15" customHeight="1" x14ac:dyDescent="0.2">
      <c r="A8" s="108" t="s">
        <v>97</v>
      </c>
      <c r="B8" s="94">
        <v>-0.94022984893660322</v>
      </c>
      <c r="C8" s="94"/>
      <c r="D8" s="135">
        <f>Wahlbeteiligung!G5-Wahlbeteiligung!D5</f>
        <v>-1.8075549865667284</v>
      </c>
      <c r="E8" s="135">
        <f>'Prozent_vorl Erg_2014'!D9-'Prozent_endg Erg_2009'!D9</f>
        <v>-3.0195738606360898</v>
      </c>
      <c r="F8" s="135">
        <f>'Prozent_vorl Erg_2014'!E9-'Prozent_endg Erg_2009'!E9</f>
        <v>0.57297462645433583</v>
      </c>
      <c r="G8" s="135">
        <f>'Prozent_vorl Erg_2014'!F9-'Prozent_endg Erg_2009'!F9</f>
        <v>-1.3545162098991756</v>
      </c>
      <c r="H8" s="135">
        <f>'Prozent_vorl Erg_2014'!G9-'Prozent_endg Erg_2009'!G9</f>
        <v>-2.6606161573102352</v>
      </c>
      <c r="I8" s="136">
        <f>'Prozent_vorl Erg_2014'!H9-'Prozent_endg Erg_2009'!H9</f>
        <v>1.540839202681247</v>
      </c>
      <c r="J8" s="201">
        <f>'Prozent_vorl Erg_2014'!I9-'Prozent_endg Erg_2009'!I9</f>
        <v>3.2083539088392303</v>
      </c>
      <c r="K8" s="137">
        <f>'Prozent_vorl Erg_2014'!J9-'Prozent_endg Erg_2009'!J9</f>
        <v>1.7125384898706835</v>
      </c>
      <c r="L8" s="159"/>
      <c r="M8" s="441" t="s">
        <v>139</v>
      </c>
      <c r="N8" s="442"/>
      <c r="O8" s="96"/>
      <c r="P8" s="97"/>
    </row>
    <row r="9" spans="1:16" s="95" customFormat="1" ht="15" customHeight="1" x14ac:dyDescent="0.2">
      <c r="A9" s="108" t="s">
        <v>98</v>
      </c>
      <c r="B9" s="94">
        <v>-4.2235496258404197</v>
      </c>
      <c r="C9" s="94"/>
      <c r="D9" s="135">
        <f>Wahlbeteiligung!G6-Wahlbeteiligung!D6</f>
        <v>-1.0175635057534436</v>
      </c>
      <c r="E9" s="135">
        <f>'Prozent_vorl Erg_2014'!D10-'Prozent_endg Erg_2009'!D10</f>
        <v>-1.6423630718098146</v>
      </c>
      <c r="F9" s="135">
        <f>'Prozent_vorl Erg_2014'!E10-'Prozent_endg Erg_2009'!E10</f>
        <v>-0.27877849707047631</v>
      </c>
      <c r="G9" s="135">
        <f>'Prozent_vorl Erg_2014'!F10-'Prozent_endg Erg_2009'!F10</f>
        <v>0.43400715457879002</v>
      </c>
      <c r="H9" s="135">
        <f>'Prozent_vorl Erg_2014'!G10-'Prozent_endg Erg_2009'!G10</f>
        <v>-4.8329983451982201</v>
      </c>
      <c r="I9" s="136">
        <f>'Prozent_vorl Erg_2014'!H10-'Prozent_endg Erg_2009'!H10</f>
        <v>-0.68176517145878002</v>
      </c>
      <c r="J9" s="201">
        <f>'Prozent_vorl Erg_2014'!I10-'Prozent_endg Erg_2009'!I10</f>
        <v>0</v>
      </c>
      <c r="K9" s="137">
        <f>'Prozent_vorl Erg_2014'!J10-'Prozent_endg Erg_2009'!J10</f>
        <v>7.0018979309585028</v>
      </c>
      <c r="L9" s="159"/>
      <c r="M9" s="98"/>
      <c r="N9" s="99"/>
      <c r="O9" s="97"/>
      <c r="P9" s="97"/>
    </row>
    <row r="10" spans="1:16" s="95" customFormat="1" ht="15" customHeight="1" x14ac:dyDescent="0.2">
      <c r="A10" s="108" t="s">
        <v>99</v>
      </c>
      <c r="B10" s="94">
        <v>-4.5877744928531143</v>
      </c>
      <c r="C10" s="94"/>
      <c r="D10" s="135">
        <f>Wahlbeteiligung!G7-Wahlbeteiligung!D7</f>
        <v>-3.3219747745142172</v>
      </c>
      <c r="E10" s="135">
        <f>'Prozent_vorl Erg_2014'!D11-'Prozent_endg Erg_2009'!D11</f>
        <v>-1.2905133905889734</v>
      </c>
      <c r="F10" s="135">
        <f>'Prozent_vorl Erg_2014'!E11-'Prozent_endg Erg_2009'!E11</f>
        <v>5.4912217176828619</v>
      </c>
      <c r="G10" s="135">
        <f>'Prozent_vorl Erg_2014'!F11-'Prozent_endg Erg_2009'!F11</f>
        <v>-0.75735400595269553</v>
      </c>
      <c r="H10" s="135">
        <f>'Prozent_vorl Erg_2014'!G11-'Prozent_endg Erg_2009'!G11</f>
        <v>-2.7299813761427307</v>
      </c>
      <c r="I10" s="136">
        <f>'Prozent_vorl Erg_2014'!H11-'Prozent_endg Erg_2009'!H11</f>
        <v>-0.46614830080946756</v>
      </c>
      <c r="J10" s="201">
        <f>'Prozent_vorl Erg_2014'!I11-'Prozent_endg Erg_2009'!I11</f>
        <v>-1.1108128755187578</v>
      </c>
      <c r="K10" s="137">
        <f>'Prozent_vorl Erg_2014'!J11-'Prozent_endg Erg_2009'!J11</f>
        <v>0.86358823132976248</v>
      </c>
      <c r="L10" s="159"/>
      <c r="M10" s="443" t="s">
        <v>140</v>
      </c>
      <c r="N10" s="444"/>
      <c r="O10" s="97"/>
      <c r="P10" s="97"/>
    </row>
    <row r="11" spans="1:16" s="95" customFormat="1" ht="15" customHeight="1" x14ac:dyDescent="0.2">
      <c r="A11" s="108" t="s">
        <v>100</v>
      </c>
      <c r="B11" s="94">
        <v>-3.6189190235261037</v>
      </c>
      <c r="C11" s="94"/>
      <c r="D11" s="135">
        <f>Wahlbeteiligung!G8-Wahlbeteiligung!D8</f>
        <v>12.175514592628879</v>
      </c>
      <c r="E11" s="135">
        <f>'Prozent_vorl Erg_2014'!D12-'Prozent_endg Erg_2009'!D12</f>
        <v>-5.0679060891219763E-2</v>
      </c>
      <c r="F11" s="135">
        <f>'Prozent_vorl Erg_2014'!E12-'Prozent_endg Erg_2009'!E12</f>
        <v>-5.5469907950548247</v>
      </c>
      <c r="G11" s="135">
        <f>'Prozent_vorl Erg_2014'!F12-'Prozent_endg Erg_2009'!F12</f>
        <v>-1.8291112620740329</v>
      </c>
      <c r="H11" s="135">
        <f>'Prozent_vorl Erg_2014'!G12-'Prozent_endg Erg_2009'!G12</f>
        <v>-0.12260332368547644</v>
      </c>
      <c r="I11" s="136">
        <f>'Prozent_vorl Erg_2014'!H12-'Prozent_endg Erg_2009'!H12</f>
        <v>3.362789728004179</v>
      </c>
      <c r="J11" s="201">
        <f>'Prozent_vorl Erg_2014'!I12-'Prozent_endg Erg_2009'!I12</f>
        <v>-0.91411548792950748</v>
      </c>
      <c r="K11" s="137">
        <f>'Prozent_vorl Erg_2014'!J12-'Prozent_endg Erg_2009'!J12</f>
        <v>5.1007102016308838</v>
      </c>
      <c r="L11" s="159"/>
      <c r="M11" s="100"/>
      <c r="N11" s="101"/>
      <c r="O11" s="97"/>
      <c r="P11" s="97"/>
    </row>
    <row r="12" spans="1:16" s="95" customFormat="1" ht="15" customHeight="1" x14ac:dyDescent="0.2">
      <c r="A12" s="108" t="s">
        <v>101</v>
      </c>
      <c r="B12" s="94">
        <v>-2.7394563493889663</v>
      </c>
      <c r="C12" s="94"/>
      <c r="D12" s="135">
        <f>Wahlbeteiligung!G9-Wahlbeteiligung!D9</f>
        <v>-2.6867060153370588</v>
      </c>
      <c r="E12" s="135">
        <f>'Prozent_vorl Erg_2014'!D13-'Prozent_endg Erg_2009'!D13</f>
        <v>-1.4797340768096312</v>
      </c>
      <c r="F12" s="135">
        <f>'Prozent_vorl Erg_2014'!E13-'Prozent_endg Erg_2009'!E13</f>
        <v>-0.16552199921189015</v>
      </c>
      <c r="G12" s="135">
        <f>'Prozent_vorl Erg_2014'!F13-'Prozent_endg Erg_2009'!F13</f>
        <v>-0.53239319095216686</v>
      </c>
      <c r="H12" s="135">
        <f>'Prozent_vorl Erg_2014'!G13-'Prozent_endg Erg_2009'!G13</f>
        <v>-2.4445628948894691</v>
      </c>
      <c r="I12" s="136">
        <f>'Prozent_vorl Erg_2014'!H13-'Prozent_endg Erg_2009'!H13</f>
        <v>-0.81548304729934795</v>
      </c>
      <c r="J12" s="201">
        <f>'Prozent_vorl Erg_2014'!I13-'Prozent_endg Erg_2009'!I13</f>
        <v>0</v>
      </c>
      <c r="K12" s="137">
        <f>'Prozent_vorl Erg_2014'!J13-'Prozent_endg Erg_2009'!J13</f>
        <v>5.437695209162511</v>
      </c>
      <c r="L12" s="159"/>
      <c r="M12" s="102" t="s">
        <v>141</v>
      </c>
      <c r="N12" s="103"/>
      <c r="O12" s="97"/>
      <c r="P12" s="97"/>
    </row>
    <row r="13" spans="1:16" s="95" customFormat="1" ht="15" customHeight="1" x14ac:dyDescent="0.2">
      <c r="A13" s="108" t="s">
        <v>102</v>
      </c>
      <c r="B13" s="94">
        <v>-2.1299220330822735</v>
      </c>
      <c r="C13" s="94"/>
      <c r="D13" s="135">
        <f>Wahlbeteiligung!G10-Wahlbeteiligung!D10</f>
        <v>-0.56518794949575124</v>
      </c>
      <c r="E13" s="135">
        <f>'Prozent_vorl Erg_2014'!D14-'Prozent_endg Erg_2009'!D14</f>
        <v>-1.3057534321391984</v>
      </c>
      <c r="F13" s="135">
        <f>'Prozent_vorl Erg_2014'!E14-'Prozent_endg Erg_2009'!E14</f>
        <v>3.473520400198133</v>
      </c>
      <c r="G13" s="135">
        <f>'Prozent_vorl Erg_2014'!F14-'Prozent_endg Erg_2009'!F14</f>
        <v>-2.8525284230132026</v>
      </c>
      <c r="H13" s="135">
        <f>'Prozent_vorl Erg_2014'!G14-'Prozent_endg Erg_2009'!G14</f>
        <v>-3.9409028344296875</v>
      </c>
      <c r="I13" s="136">
        <f>'Prozent_vorl Erg_2014'!H14-'Prozent_endg Erg_2009'!H14</f>
        <v>0.17472460386435529</v>
      </c>
      <c r="J13" s="201">
        <f>'Prozent_vorl Erg_2014'!I14-'Prozent_endg Erg_2009'!I14</f>
        <v>-3.1702435468643513</v>
      </c>
      <c r="K13" s="137">
        <f>'Prozent_vorl Erg_2014'!J14-'Prozent_endg Erg_2009'!J14</f>
        <v>7.6211832323839506</v>
      </c>
      <c r="L13" s="159"/>
      <c r="M13" s="104"/>
      <c r="N13" s="160"/>
      <c r="O13" s="96"/>
      <c r="P13" s="97"/>
    </row>
    <row r="14" spans="1:16" s="95" customFormat="1" ht="15" customHeight="1" x14ac:dyDescent="0.2">
      <c r="A14" s="108" t="s">
        <v>103</v>
      </c>
      <c r="B14" s="94">
        <v>-1.5678998645967752</v>
      </c>
      <c r="C14" s="94"/>
      <c r="D14" s="135">
        <f>Wahlbeteiligung!G11-Wahlbeteiligung!D11</f>
        <v>-0.76690569135599418</v>
      </c>
      <c r="E14" s="135">
        <f>'Prozent_vorl Erg_2014'!D15-'Prozent_endg Erg_2009'!D15</f>
        <v>-4.336279059148417</v>
      </c>
      <c r="F14" s="135">
        <f>'Prozent_vorl Erg_2014'!E15-'Prozent_endg Erg_2009'!E15</f>
        <v>2.8555498887368316</v>
      </c>
      <c r="G14" s="135">
        <f>'Prozent_vorl Erg_2014'!F15-'Prozent_endg Erg_2009'!F15</f>
        <v>-0.88561832238846083</v>
      </c>
      <c r="H14" s="135">
        <f>'Prozent_vorl Erg_2014'!G15-'Prozent_endg Erg_2009'!G15</f>
        <v>-1.6098528692509424</v>
      </c>
      <c r="I14" s="136">
        <f>'Prozent_vorl Erg_2014'!H15-'Prozent_endg Erg_2009'!H15</f>
        <v>-0.38406963444835185</v>
      </c>
      <c r="J14" s="201">
        <f>'Prozent_vorl Erg_2014'!I15-'Prozent_endg Erg_2009'!I15</f>
        <v>-0.52396682982937048</v>
      </c>
      <c r="K14" s="137">
        <f>'Prozent_vorl Erg_2014'!J15-'Prozent_endg Erg_2009'!J15</f>
        <v>4.8842368263287144</v>
      </c>
      <c r="L14" s="159"/>
      <c r="M14" s="161"/>
      <c r="N14" s="105"/>
      <c r="O14" s="105"/>
      <c r="P14" s="105"/>
    </row>
    <row r="15" spans="1:16" s="95" customFormat="1" x14ac:dyDescent="0.2">
      <c r="A15" s="108" t="s">
        <v>104</v>
      </c>
      <c r="B15" s="94">
        <v>-4.6816480072374844</v>
      </c>
      <c r="C15" s="94"/>
      <c r="D15" s="135">
        <f>Wahlbeteiligung!G12-Wahlbeteiligung!D12</f>
        <v>-2.9751645786318903</v>
      </c>
      <c r="E15" s="135">
        <f>'Prozent_vorl Erg_2014'!D16-'Prozent_endg Erg_2009'!D16</f>
        <v>-1.7138155568119373E-2</v>
      </c>
      <c r="F15" s="135">
        <f>'Prozent_vorl Erg_2014'!E16-'Prozent_endg Erg_2009'!E16</f>
        <v>-0.67120067818567009</v>
      </c>
      <c r="G15" s="135">
        <f>'Prozent_vorl Erg_2014'!F16-'Prozent_endg Erg_2009'!F16</f>
        <v>-4.2225622295610776E-4</v>
      </c>
      <c r="H15" s="135">
        <f>'Prozent_vorl Erg_2014'!G16-'Prozent_endg Erg_2009'!G16</f>
        <v>-3.5708573220427127</v>
      </c>
      <c r="I15" s="136">
        <f>'Prozent_vorl Erg_2014'!H16-'Prozent_endg Erg_2009'!H16</f>
        <v>-1.2383213807825104</v>
      </c>
      <c r="J15" s="201">
        <f>'Prozent_vorl Erg_2014'!I16-'Prozent_endg Erg_2009'!I16</f>
        <v>0</v>
      </c>
      <c r="K15" s="137">
        <f>'Prozent_vorl Erg_2014'!J16-'Prozent_endg Erg_2009'!J16</f>
        <v>5.4979397928019678</v>
      </c>
      <c r="L15" s="159"/>
      <c r="M15" s="161"/>
      <c r="N15" s="105"/>
      <c r="O15" s="105"/>
      <c r="P15" s="105"/>
    </row>
    <row r="16" spans="1:16" s="95" customFormat="1" ht="15" customHeight="1" x14ac:dyDescent="0.2">
      <c r="A16" s="108" t="s">
        <v>105</v>
      </c>
      <c r="B16" s="94">
        <v>-1.1687795637048453</v>
      </c>
      <c r="C16" s="94"/>
      <c r="D16" s="135">
        <f>Wahlbeteiligung!G13-Wahlbeteiligung!D13</f>
        <v>1.4207805061228669</v>
      </c>
      <c r="E16" s="135">
        <f>'Prozent_vorl Erg_2014'!D17-'Prozent_endg Erg_2009'!D17</f>
        <v>-3.9944437031822417</v>
      </c>
      <c r="F16" s="135">
        <f>'Prozent_vorl Erg_2014'!E17-'Prozent_endg Erg_2009'!E17</f>
        <v>1.9849599981986614</v>
      </c>
      <c r="G16" s="135">
        <f>'Prozent_vorl Erg_2014'!F17-'Prozent_endg Erg_2009'!F17</f>
        <v>0.79175900388209186</v>
      </c>
      <c r="H16" s="135">
        <f>'Prozent_vorl Erg_2014'!G17-'Prozent_endg Erg_2009'!G17</f>
        <v>-3.1169908350454705</v>
      </c>
      <c r="I16" s="136">
        <f>'Prozent_vorl Erg_2014'!H17-'Prozent_endg Erg_2009'!H17</f>
        <v>1.6926275040402281</v>
      </c>
      <c r="J16" s="201">
        <f>'Prozent_vorl Erg_2014'!I17-'Prozent_endg Erg_2009'!I17</f>
        <v>-0.77350973075208407</v>
      </c>
      <c r="K16" s="137">
        <f>'Prozent_vorl Erg_2014'!J17-'Prozent_endg Erg_2009'!J17</f>
        <v>3.415597762858817</v>
      </c>
      <c r="L16" s="159"/>
      <c r="M16" s="161"/>
      <c r="N16" s="105"/>
      <c r="O16" s="105"/>
      <c r="P16" s="105"/>
    </row>
    <row r="17" spans="1:16" s="107" customFormat="1" ht="18" customHeight="1" x14ac:dyDescent="0.2">
      <c r="A17" s="138" t="s">
        <v>106</v>
      </c>
      <c r="B17" s="106">
        <v>-2.7814228337885893</v>
      </c>
      <c r="C17" s="106"/>
      <c r="D17" s="140">
        <f>Wahlbeteiligung!G14-Wahlbeteiligung!D14</f>
        <v>2.0305869119740123</v>
      </c>
      <c r="E17" s="139">
        <f>'Prozent_vorl Erg_2014'!D18-'Prozent_endg Erg_2009'!D18</f>
        <v>-1.9356767808584188</v>
      </c>
      <c r="F17" s="139">
        <f>'Prozent_vorl Erg_2014'!E18-'Prozent_endg Erg_2009'!E18</f>
        <v>-9.3540639579018148E-2</v>
      </c>
      <c r="G17" s="139">
        <f>'Prozent_vorl Erg_2014'!F18-'Prozent_endg Erg_2009'!F18</f>
        <v>-0.32627985150210392</v>
      </c>
      <c r="H17" s="139">
        <f>'Prozent_vorl Erg_2014'!G18-'Prozent_endg Erg_2009'!G18</f>
        <v>-2.7140933498091675</v>
      </c>
      <c r="I17" s="140">
        <f>'Prozent_vorl Erg_2014'!H18-'Prozent_endg Erg_2009'!H18</f>
        <v>0.78172613060316465</v>
      </c>
      <c r="J17" s="202">
        <f>'Prozent_vorl Erg_2014'!I18-'Prozent_endg Erg_2009'!I18</f>
        <v>-0.16955046337275492</v>
      </c>
      <c r="K17" s="141">
        <f>'Prozent_vorl Erg_2014'!J18-'Prozent_endg Erg_2009'!J18</f>
        <v>4.4574149545182964</v>
      </c>
      <c r="L17" s="162"/>
      <c r="M17" s="161"/>
      <c r="N17" s="105"/>
      <c r="O17" s="105"/>
      <c r="P17" s="105"/>
    </row>
    <row r="18" spans="1:16" s="95" customFormat="1" ht="15" customHeight="1" x14ac:dyDescent="0.2">
      <c r="A18" s="108" t="s">
        <v>107</v>
      </c>
      <c r="B18" s="94">
        <v>-0.45824102226108465</v>
      </c>
      <c r="C18" s="94"/>
      <c r="D18" s="135">
        <f>Wahlbeteiligung!G15-Wahlbeteiligung!D15</f>
        <v>-5.0980030864486565</v>
      </c>
      <c r="E18" s="135">
        <f>'Prozent_vorl Erg_2014'!D19-'Prozent_endg Erg_2009'!D19</f>
        <v>2.2977181346479156</v>
      </c>
      <c r="F18" s="135">
        <f>'Prozent_vorl Erg_2014'!E19-'Prozent_endg Erg_2009'!E19</f>
        <v>0.68341076185589955</v>
      </c>
      <c r="G18" s="135">
        <f>'Prozent_vorl Erg_2014'!F19-'Prozent_endg Erg_2009'!F19</f>
        <v>0.20150576807211529</v>
      </c>
      <c r="H18" s="135">
        <f>'Prozent_vorl Erg_2014'!G19-'Prozent_endg Erg_2009'!G19</f>
        <v>-4.6107851096335057</v>
      </c>
      <c r="I18" s="136">
        <f>'Prozent_vorl Erg_2014'!H19-'Prozent_endg Erg_2009'!H19</f>
        <v>-0.35726017783249953</v>
      </c>
      <c r="J18" s="201">
        <f>'Prozent_vorl Erg_2014'!I19-'Prozent_endg Erg_2009'!I19</f>
        <v>0</v>
      </c>
      <c r="K18" s="137">
        <f>'Prozent_vorl Erg_2014'!J19-'Prozent_endg Erg_2009'!J19</f>
        <v>1.7854106228900761</v>
      </c>
      <c r="L18" s="159"/>
      <c r="M18" s="161"/>
      <c r="N18" s="105"/>
      <c r="O18" s="105"/>
      <c r="P18" s="105"/>
    </row>
    <row r="19" spans="1:16" s="95" customFormat="1" ht="15" customHeight="1" x14ac:dyDescent="0.2">
      <c r="A19" s="108" t="s">
        <v>108</v>
      </c>
      <c r="B19" s="94">
        <v>-0.70770233962402074</v>
      </c>
      <c r="C19" s="94"/>
      <c r="D19" s="135">
        <f>Wahlbeteiligung!G16-Wahlbeteiligung!D16</f>
        <v>-3.0458749599872874</v>
      </c>
      <c r="E19" s="135">
        <f>'Prozent_vorl Erg_2014'!D20-'Prozent_endg Erg_2009'!D20</f>
        <v>-0.91350100156903125</v>
      </c>
      <c r="F19" s="135">
        <f>'Prozent_vorl Erg_2014'!E20-'Prozent_endg Erg_2009'!E20</f>
        <v>1.955841268575039</v>
      </c>
      <c r="G19" s="135">
        <f>'Prozent_vorl Erg_2014'!F20-'Prozent_endg Erg_2009'!F20</f>
        <v>1.1124423794508616</v>
      </c>
      <c r="H19" s="135">
        <f>'Prozent_vorl Erg_2014'!G20-'Prozent_endg Erg_2009'!G20</f>
        <v>-4.3723931711568857</v>
      </c>
      <c r="I19" s="136">
        <f>'Prozent_vorl Erg_2014'!H20-'Prozent_endg Erg_2009'!H20</f>
        <v>-0.10698938786627021</v>
      </c>
      <c r="J19" s="201">
        <f>'Prozent_vorl Erg_2014'!I20-'Prozent_endg Erg_2009'!I20</f>
        <v>0</v>
      </c>
      <c r="K19" s="137">
        <f>'Prozent_vorl Erg_2014'!J20-'Prozent_endg Erg_2009'!J20</f>
        <v>2.3245999125662857</v>
      </c>
      <c r="L19" s="159"/>
      <c r="M19" s="161"/>
      <c r="N19" s="105"/>
      <c r="O19" s="105"/>
      <c r="P19" s="105"/>
    </row>
    <row r="20" spans="1:16" s="95" customFormat="1" ht="15" customHeight="1" x14ac:dyDescent="0.2">
      <c r="A20" s="108" t="s">
        <v>243</v>
      </c>
      <c r="B20" s="94">
        <v>-1.1878358604169534</v>
      </c>
      <c r="C20" s="94"/>
      <c r="D20" s="218" t="s">
        <v>202</v>
      </c>
      <c r="E20" s="218" t="s">
        <v>202</v>
      </c>
      <c r="F20" s="218" t="s">
        <v>202</v>
      </c>
      <c r="G20" s="218" t="s">
        <v>202</v>
      </c>
      <c r="H20" s="218" t="s">
        <v>202</v>
      </c>
      <c r="I20" s="219" t="s">
        <v>202</v>
      </c>
      <c r="J20" s="220" t="s">
        <v>202</v>
      </c>
      <c r="K20" s="221" t="s">
        <v>202</v>
      </c>
      <c r="L20" s="159"/>
      <c r="M20" s="161"/>
      <c r="N20" s="105"/>
      <c r="O20" s="105"/>
      <c r="P20" s="105"/>
    </row>
    <row r="21" spans="1:16" s="95" customFormat="1" ht="15" customHeight="1" x14ac:dyDescent="0.2">
      <c r="A21" s="108" t="s">
        <v>109</v>
      </c>
      <c r="B21" s="94">
        <v>-1.3133054590690705</v>
      </c>
      <c r="C21" s="94"/>
      <c r="D21" s="135">
        <f>Wahlbeteiligung!G18-Wahlbeteiligung!D18</f>
        <v>-4.6790849474659097</v>
      </c>
      <c r="E21" s="135">
        <f>'Prozent_vorl Erg_2014'!D22-'Prozent_endg Erg_2009'!D22</f>
        <v>0.25275758534614567</v>
      </c>
      <c r="F21" s="135">
        <f>'Prozent_vorl Erg_2014'!E22-'Prozent_endg Erg_2009'!E22</f>
        <v>2.234659144196911</v>
      </c>
      <c r="G21" s="135">
        <f>'Prozent_vorl Erg_2014'!F22-'Prozent_endg Erg_2009'!F22</f>
        <v>0.29386135824026383</v>
      </c>
      <c r="H21" s="135">
        <f>'Prozent_vorl Erg_2014'!G22-'Prozent_endg Erg_2009'!G22</f>
        <v>-4.6391607459351185</v>
      </c>
      <c r="I21" s="136">
        <f>'Prozent_vorl Erg_2014'!H22-'Prozent_endg Erg_2009'!H22</f>
        <v>0.58528303133631532</v>
      </c>
      <c r="J21" s="201">
        <f>'Prozent_vorl Erg_2014'!I22-'Prozent_endg Erg_2009'!I22</f>
        <v>-1.1200915659681803</v>
      </c>
      <c r="K21" s="137">
        <f>'Prozent_vorl Erg_2014'!J22-'Prozent_endg Erg_2009'!J22</f>
        <v>2.3926911927836612</v>
      </c>
      <c r="L21" s="159"/>
      <c r="M21" s="161"/>
      <c r="N21" s="105"/>
      <c r="O21" s="105"/>
      <c r="P21" s="105"/>
    </row>
    <row r="22" spans="1:16" s="95" customFormat="1" ht="15" customHeight="1" x14ac:dyDescent="0.2">
      <c r="A22" s="108" t="s">
        <v>110</v>
      </c>
      <c r="B22" s="94">
        <v>-0.60823317289465706</v>
      </c>
      <c r="C22" s="94"/>
      <c r="D22" s="135">
        <f>Wahlbeteiligung!G19-Wahlbeteiligung!D19</f>
        <v>-2.1724049086815143</v>
      </c>
      <c r="E22" s="135">
        <f>'Prozent_vorl Erg_2014'!D23-'Prozent_endg Erg_2009'!D23</f>
        <v>-0.61956461981787214</v>
      </c>
      <c r="F22" s="135">
        <f>'Prozent_vorl Erg_2014'!E23-'Prozent_endg Erg_2009'!E23</f>
        <v>2.4560868172720589</v>
      </c>
      <c r="G22" s="135">
        <f>'Prozent_vorl Erg_2014'!F23-'Prozent_endg Erg_2009'!F23</f>
        <v>-4.5247583901227628E-2</v>
      </c>
      <c r="H22" s="135">
        <f>'Prozent_vorl Erg_2014'!G23-'Prozent_endg Erg_2009'!G23</f>
        <v>-5.7821383219705389</v>
      </c>
      <c r="I22" s="136">
        <f>'Prozent_vorl Erg_2014'!H23-'Prozent_endg Erg_2009'!H23</f>
        <v>0.28304358498356219</v>
      </c>
      <c r="J22" s="201">
        <f>'Prozent_vorl Erg_2014'!I23-'Prozent_endg Erg_2009'!I23</f>
        <v>-1.2302722104704755</v>
      </c>
      <c r="K22" s="137">
        <f>'Prozent_vorl Erg_2014'!J23-'Prozent_endg Erg_2009'!J23</f>
        <v>4.9380923339044909</v>
      </c>
      <c r="L22" s="159"/>
      <c r="M22" s="159"/>
      <c r="N22" s="159"/>
      <c r="O22" s="105"/>
      <c r="P22" s="105"/>
    </row>
    <row r="23" spans="1:16" s="95" customFormat="1" ht="15" customHeight="1" x14ac:dyDescent="0.2">
      <c r="A23" s="108" t="s">
        <v>82</v>
      </c>
      <c r="B23" s="94">
        <v>-1.6012222470134034</v>
      </c>
      <c r="C23" s="94"/>
      <c r="D23" s="135">
        <f>Wahlbeteiligung!G20-Wahlbeteiligung!D20</f>
        <v>-4.0110800318943873</v>
      </c>
      <c r="E23" s="135">
        <f>'Prozent_vorl Erg_2014'!D24-'Prozent_endg Erg_2009'!D24</f>
        <v>-0.42232715032395163</v>
      </c>
      <c r="F23" s="135">
        <f>'Prozent_vorl Erg_2014'!E24-'Prozent_endg Erg_2009'!E24</f>
        <v>1.9912098996895118</v>
      </c>
      <c r="G23" s="135">
        <f>'Prozent_vorl Erg_2014'!F24-'Prozent_endg Erg_2009'!F24</f>
        <v>0.13801549677881209</v>
      </c>
      <c r="H23" s="135">
        <f>'Prozent_vorl Erg_2014'!G24-'Prozent_endg Erg_2009'!G24</f>
        <v>-4.7219032905477674</v>
      </c>
      <c r="I23" s="136">
        <f>'Prozent_vorl Erg_2014'!H24-'Prozent_endg Erg_2009'!H24</f>
        <v>0.11994974038689499</v>
      </c>
      <c r="J23" s="201">
        <f>'Prozent_vorl Erg_2014'!I24-'Prozent_endg Erg_2009'!I24</f>
        <v>0</v>
      </c>
      <c r="K23" s="142">
        <f>'Prozent_vorl Erg_2014'!J24-'Prozent_endg Erg_2009'!J24</f>
        <v>2.8950553040165032</v>
      </c>
      <c r="L23" s="159"/>
      <c r="M23" s="159"/>
      <c r="N23" s="159"/>
      <c r="O23" s="105"/>
      <c r="P23" s="105"/>
    </row>
    <row r="24" spans="1:16" s="95" customFormat="1" ht="15" customHeight="1" x14ac:dyDescent="0.2">
      <c r="A24" s="108" t="s">
        <v>111</v>
      </c>
      <c r="B24" s="94">
        <v>-1.287502124856168</v>
      </c>
      <c r="C24" s="94"/>
      <c r="D24" s="135">
        <f>Wahlbeteiligung!G21-Wahlbeteiligung!D21</f>
        <v>-2.5095639282562843</v>
      </c>
      <c r="E24" s="135">
        <f>'Prozent_vorl Erg_2014'!D25-'Prozent_endg Erg_2009'!D25</f>
        <v>1.5354663151874206</v>
      </c>
      <c r="F24" s="135">
        <f>'Prozent_vorl Erg_2014'!E25-'Prozent_endg Erg_2009'!E25</f>
        <v>2.0569068322566686</v>
      </c>
      <c r="G24" s="135">
        <f>'Prozent_vorl Erg_2014'!F25-'Prozent_endg Erg_2009'!F25</f>
        <v>0.88178665531415312</v>
      </c>
      <c r="H24" s="135">
        <f>'Prozent_vorl Erg_2014'!G25-'Prozent_endg Erg_2009'!G25</f>
        <v>-3.8330899194612869</v>
      </c>
      <c r="I24" s="136">
        <f>'Prozent_vorl Erg_2014'!H25-'Prozent_endg Erg_2009'!H25</f>
        <v>2.6685305509138058E-2</v>
      </c>
      <c r="J24" s="201">
        <f>'Prozent_vorl Erg_2014'!I25-'Prozent_endg Erg_2009'!I25</f>
        <v>-0.66775518880608331</v>
      </c>
      <c r="K24" s="142">
        <f>'Prozent_vorl Erg_2014'!J25-'Prozent_endg Erg_2009'!J25</f>
        <v>0</v>
      </c>
      <c r="L24" s="159"/>
      <c r="M24" s="159"/>
      <c r="N24" s="159"/>
      <c r="O24" s="105"/>
      <c r="P24" s="105"/>
    </row>
    <row r="25" spans="1:16" s="95" customFormat="1" ht="15" customHeight="1" x14ac:dyDescent="0.2">
      <c r="A25" s="108" t="s">
        <v>112</v>
      </c>
      <c r="B25" s="94">
        <v>-3.4041878497887978</v>
      </c>
      <c r="C25" s="94"/>
      <c r="D25" s="135">
        <f>Wahlbeteiligung!G22-Wahlbeteiligung!D22</f>
        <v>-3.2399631975489669</v>
      </c>
      <c r="E25" s="135">
        <f>'Prozent_vorl Erg_2014'!D26-'Prozent_endg Erg_2009'!D26</f>
        <v>-0.86564734323130921</v>
      </c>
      <c r="F25" s="135">
        <f>'Prozent_vorl Erg_2014'!E26-'Prozent_endg Erg_2009'!E26</f>
        <v>2.9812028868702853</v>
      </c>
      <c r="G25" s="135">
        <f>'Prozent_vorl Erg_2014'!F26-'Prozent_endg Erg_2009'!F26</f>
        <v>0.20409590515122922</v>
      </c>
      <c r="H25" s="135">
        <f>'Prozent_vorl Erg_2014'!G26-'Prozent_endg Erg_2009'!G26</f>
        <v>-4.7026558359939417</v>
      </c>
      <c r="I25" s="136">
        <f>'Prozent_vorl Erg_2014'!H26-'Prozent_endg Erg_2009'!H26</f>
        <v>0.36390992048757376</v>
      </c>
      <c r="J25" s="201">
        <f>'Prozent_vorl Erg_2014'!I26-'Prozent_endg Erg_2009'!I26</f>
        <v>4.0911159874182212</v>
      </c>
      <c r="K25" s="137">
        <f>'Prozent_vorl Erg_2014'!J26-'Prozent_endg Erg_2009'!J26</f>
        <v>-2.0720215207020654</v>
      </c>
      <c r="L25" s="159"/>
      <c r="M25" s="159"/>
      <c r="N25" s="159"/>
      <c r="O25" s="105"/>
      <c r="P25" s="105"/>
    </row>
    <row r="26" spans="1:16" s="95" customFormat="1" ht="15" customHeight="1" x14ac:dyDescent="0.2">
      <c r="A26" s="108" t="s">
        <v>83</v>
      </c>
      <c r="B26" s="94">
        <v>-1.5916194598727174</v>
      </c>
      <c r="C26" s="94"/>
      <c r="D26" s="135">
        <f>Wahlbeteiligung!G23-Wahlbeteiligung!D23</f>
        <v>-4.4105828642734508</v>
      </c>
      <c r="E26" s="135">
        <f>'Prozent_vorl Erg_2014'!D27-'Prozent_endg Erg_2009'!D27</f>
        <v>0.98033348617515514</v>
      </c>
      <c r="F26" s="135">
        <f>'Prozent_vorl Erg_2014'!E27-'Prozent_endg Erg_2009'!E27</f>
        <v>2.6435793990675549</v>
      </c>
      <c r="G26" s="135">
        <f>'Prozent_vorl Erg_2014'!F27-'Prozent_endg Erg_2009'!F27</f>
        <v>-1.352115876329913</v>
      </c>
      <c r="H26" s="135">
        <f>'Prozent_vorl Erg_2014'!G27-'Prozent_endg Erg_2009'!G27</f>
        <v>-5.1167221801189626</v>
      </c>
      <c r="I26" s="136">
        <f>'Prozent_vorl Erg_2014'!H27-'Prozent_endg Erg_2009'!H27</f>
        <v>-0.11703017985119768</v>
      </c>
      <c r="J26" s="201">
        <f>'Prozent_vorl Erg_2014'!I27-'Prozent_endg Erg_2009'!I27</f>
        <v>-1.3151558186276491</v>
      </c>
      <c r="K26" s="137">
        <f>'Prozent_vorl Erg_2014'!J27-'Prozent_endg Erg_2009'!J27</f>
        <v>4.277111169685015</v>
      </c>
      <c r="L26" s="159"/>
      <c r="M26" s="159"/>
      <c r="N26" s="159"/>
      <c r="O26" s="105"/>
      <c r="P26" s="105"/>
    </row>
    <row r="27" spans="1:16" s="95" customFormat="1" ht="15" customHeight="1" x14ac:dyDescent="0.2">
      <c r="A27" s="108" t="s">
        <v>113</v>
      </c>
      <c r="B27" s="94">
        <v>-2.8238036929064592</v>
      </c>
      <c r="C27" s="94"/>
      <c r="D27" s="135">
        <f>Wahlbeteiligung!G24-Wahlbeteiligung!D24</f>
        <v>-3.4381819063189596</v>
      </c>
      <c r="E27" s="135">
        <f>'Prozent_vorl Erg_2014'!D28-'Prozent_endg Erg_2009'!D28</f>
        <v>-1.1843533218705531</v>
      </c>
      <c r="F27" s="135">
        <f>'Prozent_vorl Erg_2014'!E28-'Prozent_endg Erg_2009'!E28</f>
        <v>1.9070720736789255</v>
      </c>
      <c r="G27" s="135">
        <f>'Prozent_vorl Erg_2014'!F28-'Prozent_endg Erg_2009'!F28</f>
        <v>0.23104030029224276</v>
      </c>
      <c r="H27" s="135">
        <f>'Prozent_vorl Erg_2014'!G28-'Prozent_endg Erg_2009'!G28</f>
        <v>-4.6654952028472296</v>
      </c>
      <c r="I27" s="136">
        <f>'Prozent_vorl Erg_2014'!H28-'Prozent_endg Erg_2009'!H28</f>
        <v>0.41491100727547936</v>
      </c>
      <c r="J27" s="201">
        <f>'Prozent_vorl Erg_2014'!I28-'Prozent_endg Erg_2009'!I28</f>
        <v>0</v>
      </c>
      <c r="K27" s="137">
        <f>'Prozent_vorl Erg_2014'!J28-'Prozent_endg Erg_2009'!J28</f>
        <v>3.2968251434711311</v>
      </c>
      <c r="L27" s="159"/>
      <c r="M27" s="159"/>
      <c r="N27" s="159"/>
      <c r="O27" s="105"/>
      <c r="P27" s="105"/>
    </row>
    <row r="28" spans="1:16" s="95" customFormat="1" ht="15" customHeight="1" x14ac:dyDescent="0.2">
      <c r="A28" s="108" t="s">
        <v>114</v>
      </c>
      <c r="B28" s="94">
        <v>-2.7276545325124602</v>
      </c>
      <c r="C28" s="94"/>
      <c r="D28" s="135">
        <f>Wahlbeteiligung!G25-Wahlbeteiligung!D25</f>
        <v>-5.3640827084305016</v>
      </c>
      <c r="E28" s="135">
        <f>'Prozent_vorl Erg_2014'!D29-'Prozent_endg Erg_2009'!D29</f>
        <v>-1.6774252770668809</v>
      </c>
      <c r="F28" s="135">
        <f>'Prozent_vorl Erg_2014'!E29-'Prozent_endg Erg_2009'!E29</f>
        <v>3.5964260956336531</v>
      </c>
      <c r="G28" s="135">
        <f>'Prozent_vorl Erg_2014'!F29-'Prozent_endg Erg_2009'!F29</f>
        <v>4.5989092817048771E-2</v>
      </c>
      <c r="H28" s="135">
        <f>'Prozent_vorl Erg_2014'!G29-'Prozent_endg Erg_2009'!G29</f>
        <v>-3.5608353997468667</v>
      </c>
      <c r="I28" s="136">
        <f>'Prozent_vorl Erg_2014'!H29-'Prozent_endg Erg_2009'!H29</f>
        <v>0.24151759965351971</v>
      </c>
      <c r="J28" s="201">
        <f>'Prozent_vorl Erg_2014'!I29-'Prozent_endg Erg_2009'!I29</f>
        <v>0</v>
      </c>
      <c r="K28" s="142">
        <f>'Prozent_vorl Erg_2014'!J29-'Prozent_endg Erg_2009'!J29</f>
        <v>1.3543278887095234</v>
      </c>
      <c r="L28" s="159"/>
      <c r="M28" s="161"/>
      <c r="N28" s="105"/>
      <c r="O28" s="105"/>
      <c r="P28" s="105"/>
    </row>
    <row r="29" spans="1:16" s="95" customFormat="1" ht="15" customHeight="1" x14ac:dyDescent="0.2">
      <c r="A29" s="108" t="s">
        <v>115</v>
      </c>
      <c r="B29" s="94">
        <v>-2.5892709963108942</v>
      </c>
      <c r="C29" s="94"/>
      <c r="D29" s="135">
        <f>Wahlbeteiligung!G26-Wahlbeteiligung!D26</f>
        <v>-1.2797584360883789</v>
      </c>
      <c r="E29" s="135">
        <f>'Prozent_vorl Erg_2014'!D30-'Prozent_endg Erg_2009'!D30</f>
        <v>-0.74579161607701394</v>
      </c>
      <c r="F29" s="135">
        <f>'Prozent_vorl Erg_2014'!E30-'Prozent_endg Erg_2009'!E30</f>
        <v>3.0708483808517109</v>
      </c>
      <c r="G29" s="135">
        <f>'Prozent_vorl Erg_2014'!F30-'Prozent_endg Erg_2009'!F30</f>
        <v>-1.519382190522478E-2</v>
      </c>
      <c r="H29" s="135">
        <f>'Prozent_vorl Erg_2014'!G30-'Prozent_endg Erg_2009'!G30</f>
        <v>-6.4417737448911598</v>
      </c>
      <c r="I29" s="136">
        <f>'Prozent_vorl Erg_2014'!H30-'Prozent_endg Erg_2009'!H30</f>
        <v>0.61605809182691385</v>
      </c>
      <c r="J29" s="201">
        <f>'Prozent_vorl Erg_2014'!I30-'Prozent_endg Erg_2009'!I30</f>
        <v>0</v>
      </c>
      <c r="K29" s="137">
        <f>'Prozent_vorl Erg_2014'!J30-'Prozent_endg Erg_2009'!J30</f>
        <v>3.5158527101947721</v>
      </c>
      <c r="L29" s="159"/>
      <c r="M29" s="161"/>
      <c r="N29" s="105"/>
      <c r="O29" s="105"/>
      <c r="P29" s="105"/>
    </row>
    <row r="30" spans="1:16" s="95" customFormat="1" ht="15" customHeight="1" x14ac:dyDescent="0.2">
      <c r="A30" s="108" t="s">
        <v>116</v>
      </c>
      <c r="B30" s="94">
        <v>-2.130729524528796</v>
      </c>
      <c r="C30" s="94"/>
      <c r="D30" s="135">
        <f>Wahlbeteiligung!G27-Wahlbeteiligung!D27</f>
        <v>-4.8440704494186733</v>
      </c>
      <c r="E30" s="135">
        <f>'Prozent_vorl Erg_2014'!D31-'Prozent_endg Erg_2009'!D31</f>
        <v>-0.88236952751478981</v>
      </c>
      <c r="F30" s="135">
        <f>'Prozent_vorl Erg_2014'!E31-'Prozent_endg Erg_2009'!E31</f>
        <v>3.2619553907537693</v>
      </c>
      <c r="G30" s="135">
        <f>'Prozent_vorl Erg_2014'!F31-'Prozent_endg Erg_2009'!F31</f>
        <v>-5.6618466014326074E-2</v>
      </c>
      <c r="H30" s="135">
        <f>'Prozent_vorl Erg_2014'!G31-'Prozent_endg Erg_2009'!G31</f>
        <v>-3.569244079674287</v>
      </c>
      <c r="I30" s="136">
        <f>'Prozent_vorl Erg_2014'!H31-'Prozent_endg Erg_2009'!H31</f>
        <v>-1.2208984455542149</v>
      </c>
      <c r="J30" s="201">
        <f>'Prozent_vorl Erg_2014'!I31-'Prozent_endg Erg_2009'!I31</f>
        <v>0</v>
      </c>
      <c r="K30" s="137">
        <f>'Prozent_vorl Erg_2014'!J31-'Prozent_endg Erg_2009'!J31</f>
        <v>2.4671751280038476</v>
      </c>
      <c r="L30" s="159"/>
      <c r="M30" s="161"/>
      <c r="N30" s="105"/>
      <c r="O30" s="105"/>
      <c r="P30" s="105"/>
    </row>
    <row r="31" spans="1:16" s="95" customFormat="1" ht="15" customHeight="1" x14ac:dyDescent="0.2">
      <c r="A31" s="108" t="s">
        <v>117</v>
      </c>
      <c r="B31" s="94">
        <v>0.14636872356142305</v>
      </c>
      <c r="C31" s="94"/>
      <c r="D31" s="135">
        <f>Wahlbeteiligung!G28-Wahlbeteiligung!D28</f>
        <v>-2.1573057626609611</v>
      </c>
      <c r="E31" s="135">
        <f>'Prozent_vorl Erg_2014'!D32-'Prozent_endg Erg_2009'!D32</f>
        <v>-1.3534229652809628</v>
      </c>
      <c r="F31" s="135">
        <f>'Prozent_vorl Erg_2014'!E32-'Prozent_endg Erg_2009'!E32</f>
        <v>4.9790019036674344</v>
      </c>
      <c r="G31" s="135">
        <f>'Prozent_vorl Erg_2014'!F32-'Prozent_endg Erg_2009'!F32</f>
        <v>-0.65442558582705246</v>
      </c>
      <c r="H31" s="135">
        <f>'Prozent_vorl Erg_2014'!G32-'Prozent_endg Erg_2009'!G32</f>
        <v>-4.6809166359171215</v>
      </c>
      <c r="I31" s="136">
        <f>'Prozent_vorl Erg_2014'!H32-'Prozent_endg Erg_2009'!H32</f>
        <v>0.69478035690070605</v>
      </c>
      <c r="J31" s="201">
        <f>'Prozent_vorl Erg_2014'!I32-'Prozent_endg Erg_2009'!I32</f>
        <v>0</v>
      </c>
      <c r="K31" s="137">
        <f>'Prozent_vorl Erg_2014'!J32-'Prozent_endg Erg_2009'!J32</f>
        <v>1.014982926456991</v>
      </c>
      <c r="L31" s="159"/>
      <c r="M31" s="161"/>
      <c r="N31" s="105"/>
      <c r="O31" s="105"/>
      <c r="P31" s="105"/>
    </row>
    <row r="32" spans="1:16" s="95" customFormat="1" ht="15" customHeight="1" x14ac:dyDescent="0.2">
      <c r="A32" s="108" t="s">
        <v>118</v>
      </c>
      <c r="B32" s="94">
        <v>-5.3318230982675701</v>
      </c>
      <c r="C32" s="94"/>
      <c r="D32" s="135">
        <f>Wahlbeteiligung!G29-Wahlbeteiligung!D29</f>
        <v>-1.2576698477932737</v>
      </c>
      <c r="E32" s="135">
        <f>'Prozent_vorl Erg_2014'!D33-'Prozent_endg Erg_2009'!D33</f>
        <v>0.13581514939491512</v>
      </c>
      <c r="F32" s="135">
        <f>'Prozent_vorl Erg_2014'!E33-'Prozent_endg Erg_2009'!E33</f>
        <v>3.9834182578343338</v>
      </c>
      <c r="G32" s="135">
        <f>'Prozent_vorl Erg_2014'!F33-'Prozent_endg Erg_2009'!F33</f>
        <v>0.10599941829606685</v>
      </c>
      <c r="H32" s="135">
        <f>'Prozent_vorl Erg_2014'!G33-'Prozent_endg Erg_2009'!G33</f>
        <v>-5.139633500156898</v>
      </c>
      <c r="I32" s="136">
        <f>'Prozent_vorl Erg_2014'!H33-'Prozent_endg Erg_2009'!H33</f>
        <v>-5.4589265374969997E-2</v>
      </c>
      <c r="J32" s="201">
        <f>'Prozent_vorl Erg_2014'!I33-'Prozent_endg Erg_2009'!I33</f>
        <v>-4.0634514585578305</v>
      </c>
      <c r="K32" s="137">
        <f>'Prozent_vorl Erg_2014'!J33-'Prozent_endg Erg_2009'!J33</f>
        <v>5.032441398564381</v>
      </c>
      <c r="L32" s="159"/>
      <c r="M32" s="161"/>
      <c r="N32" s="105"/>
      <c r="O32" s="105"/>
      <c r="P32" s="105"/>
    </row>
    <row r="33" spans="1:16" s="95" customFormat="1" ht="15" customHeight="1" x14ac:dyDescent="0.2">
      <c r="A33" s="108" t="s">
        <v>119</v>
      </c>
      <c r="B33" s="94">
        <v>-1.3784099807072749</v>
      </c>
      <c r="C33" s="94"/>
      <c r="D33" s="135">
        <f>Wahlbeteiligung!G30-Wahlbeteiligung!D30</f>
        <v>-2.0329130917981786</v>
      </c>
      <c r="E33" s="135">
        <f>'Prozent_vorl Erg_2014'!D34-'Prozent_endg Erg_2009'!D34</f>
        <v>-1.8616913116327467</v>
      </c>
      <c r="F33" s="135">
        <f>'Prozent_vorl Erg_2014'!E34-'Prozent_endg Erg_2009'!E34</f>
        <v>2.4980632122984723</v>
      </c>
      <c r="G33" s="135">
        <f>'Prozent_vorl Erg_2014'!F34-'Prozent_endg Erg_2009'!F34</f>
        <v>9.5177490356118E-2</v>
      </c>
      <c r="H33" s="135">
        <f>'Prozent_vorl Erg_2014'!G34-'Prozent_endg Erg_2009'!G34</f>
        <v>-5.618340878060164</v>
      </c>
      <c r="I33" s="136">
        <f>'Prozent_vorl Erg_2014'!H34-'Prozent_endg Erg_2009'!H34</f>
        <v>0.29329689824091654</v>
      </c>
      <c r="J33" s="201">
        <f>'Prozent_vorl Erg_2014'!I34-'Prozent_endg Erg_2009'!I34</f>
        <v>0</v>
      </c>
      <c r="K33" s="142">
        <f>'Prozent_vorl Erg_2014'!J34-'Prozent_endg Erg_2009'!J34</f>
        <v>4.5934945887974044</v>
      </c>
      <c r="L33" s="159"/>
      <c r="M33" s="161"/>
      <c r="N33" s="105"/>
      <c r="O33" s="105"/>
      <c r="P33" s="105"/>
    </row>
    <row r="34" spans="1:16" s="95" customFormat="1" ht="15" customHeight="1" x14ac:dyDescent="0.2">
      <c r="A34" s="108" t="s">
        <v>120</v>
      </c>
      <c r="B34" s="94">
        <v>-1.58949261103227</v>
      </c>
      <c r="C34" s="94"/>
      <c r="D34" s="135">
        <f>Wahlbeteiligung!G31-Wahlbeteiligung!D31</f>
        <v>-3.8953074428362697</v>
      </c>
      <c r="E34" s="135">
        <f>'Prozent_vorl Erg_2014'!D35-'Prozent_endg Erg_2009'!D35</f>
        <v>0.961344389522651</v>
      </c>
      <c r="F34" s="135">
        <f>'Prozent_vorl Erg_2014'!E35-'Prozent_endg Erg_2009'!E35</f>
        <v>-0.16464086052217652</v>
      </c>
      <c r="G34" s="135">
        <f>'Prozent_vorl Erg_2014'!F35-'Prozent_endg Erg_2009'!F35</f>
        <v>-0.41251504616202261</v>
      </c>
      <c r="H34" s="135">
        <f>'Prozent_vorl Erg_2014'!G35-'Prozent_endg Erg_2009'!G35</f>
        <v>-4.2057925967113192</v>
      </c>
      <c r="I34" s="136">
        <f>'Prozent_vorl Erg_2014'!H35-'Prozent_endg Erg_2009'!H35</f>
        <v>3.7996509352281826E-2</v>
      </c>
      <c r="J34" s="201">
        <f>'Prozent_vorl Erg_2014'!I35-'Prozent_endg Erg_2009'!I35</f>
        <v>-0.10327588780764918</v>
      </c>
      <c r="K34" s="137">
        <f>'Prozent_vorl Erg_2014'!J35-'Prozent_endg Erg_2009'!J35</f>
        <v>3.8868834923282365</v>
      </c>
      <c r="L34" s="159"/>
      <c r="M34" s="161"/>
      <c r="N34" s="105"/>
      <c r="O34" s="105"/>
      <c r="P34" s="105"/>
    </row>
    <row r="35" spans="1:16" s="95" customFormat="1" ht="15" customHeight="1" x14ac:dyDescent="0.2">
      <c r="A35" s="108" t="s">
        <v>121</v>
      </c>
      <c r="B35" s="94">
        <v>-3.256881880217037</v>
      </c>
      <c r="C35" s="94"/>
      <c r="D35" s="135">
        <f>Wahlbeteiligung!G32-Wahlbeteiligung!D32</f>
        <v>-2.9766038236180918</v>
      </c>
      <c r="E35" s="135">
        <f>'Prozent_vorl Erg_2014'!D36-'Prozent_endg Erg_2009'!D36</f>
        <v>0.25881454565360684</v>
      </c>
      <c r="F35" s="135">
        <f>'Prozent_vorl Erg_2014'!E36-'Prozent_endg Erg_2009'!E36</f>
        <v>3.1187183519984174</v>
      </c>
      <c r="G35" s="135">
        <f>'Prozent_vorl Erg_2014'!F36-'Prozent_endg Erg_2009'!F36</f>
        <v>0.44652349783068424</v>
      </c>
      <c r="H35" s="135">
        <f>'Prozent_vorl Erg_2014'!G36-'Prozent_endg Erg_2009'!G36</f>
        <v>-5.0726207737027806</v>
      </c>
      <c r="I35" s="136">
        <f>'Prozent_vorl Erg_2014'!H36-'Prozent_endg Erg_2009'!H36</f>
        <v>-4.1070992778010851E-2</v>
      </c>
      <c r="J35" s="201">
        <f>'Prozent_vorl Erg_2014'!I36-'Prozent_endg Erg_2009'!I36</f>
        <v>0</v>
      </c>
      <c r="K35" s="137">
        <f>'Prozent_vorl Erg_2014'!J36-'Prozent_endg Erg_2009'!J36</f>
        <v>1.2896353709980808</v>
      </c>
      <c r="L35" s="159"/>
      <c r="M35" s="161"/>
      <c r="N35" s="105"/>
      <c r="O35" s="105"/>
      <c r="P35" s="105"/>
    </row>
    <row r="36" spans="1:16" s="107" customFormat="1" ht="18" customHeight="1" x14ac:dyDescent="0.2">
      <c r="A36" s="138" t="s">
        <v>122</v>
      </c>
      <c r="B36" s="106">
        <v>-1.8592102307581726</v>
      </c>
      <c r="C36" s="106"/>
      <c r="D36" s="140">
        <f>Wahlbeteiligung!G33-Wahlbeteiligung!D33</f>
        <v>-3.3913787209384552</v>
      </c>
      <c r="E36" s="139">
        <f>'Prozent_vorl Erg_2014'!D37-'Prozent_endg Erg_2009'!D37</f>
        <v>0.59224121494865045</v>
      </c>
      <c r="F36" s="139">
        <f>'Prozent_vorl Erg_2014'!E37-'Prozent_endg Erg_2009'!E37</f>
        <v>1.8202095129693063</v>
      </c>
      <c r="G36" s="139">
        <f>'Prozent_vorl Erg_2014'!F37-'Prozent_endg Erg_2009'!F37</f>
        <v>-0.13742807182212502</v>
      </c>
      <c r="H36" s="139">
        <f>'Prozent_vorl Erg_2014'!G37-'Prozent_endg Erg_2009'!G37</f>
        <v>-4.6989783579855304</v>
      </c>
      <c r="I36" s="140">
        <f>'Prozent_vorl Erg_2014'!H37-'Prozent_endg Erg_2009'!H37</f>
        <v>-7.0118434217053327E-2</v>
      </c>
      <c r="J36" s="140">
        <f>'Prozent_vorl Erg_2014'!I37-'Prozent_endg Erg_2009'!I37</f>
        <v>-0.18833433342802208</v>
      </c>
      <c r="K36" s="141">
        <f>'Prozent_vorl Erg_2014'!J37-'Prozent_endg Erg_2009'!J37</f>
        <v>2.6824084695347712</v>
      </c>
      <c r="L36" s="162"/>
      <c r="M36" s="162"/>
      <c r="N36" s="105"/>
      <c r="O36" s="105"/>
      <c r="P36" s="105"/>
    </row>
    <row r="37" spans="1:16" s="107" customFormat="1" ht="18" customHeight="1" thickBot="1" x14ac:dyDescent="0.25">
      <c r="A37" s="143" t="s">
        <v>123</v>
      </c>
      <c r="B37" s="130">
        <v>-2.1184030463504584</v>
      </c>
      <c r="C37" s="130"/>
      <c r="D37" s="178">
        <f>Wahlbeteiligung!G34-Wahlbeteiligung!D34</f>
        <v>-1.8633780584184976</v>
      </c>
      <c r="E37" s="144">
        <f>'Prozent_vorl Erg_2014'!D38-'Prozent_endg Erg_2009'!D38</f>
        <v>-0.49682975977992783</v>
      </c>
      <c r="F37" s="144">
        <f>'Prozent_vorl Erg_2014'!E38-'Prozent_endg Erg_2009'!E38</f>
        <v>1.5135207374737796</v>
      </c>
      <c r="G37" s="144">
        <f>'Prozent_vorl Erg_2014'!F38-'Prozent_endg Erg_2009'!F38</f>
        <v>-7.0724056698530546E-2</v>
      </c>
      <c r="H37" s="144">
        <f>'Prozent_vorl Erg_2014'!G38-'Prozent_endg Erg_2009'!G38</f>
        <v>-4.2287584557426028</v>
      </c>
      <c r="I37" s="145">
        <f>'Prozent_vorl Erg_2014'!H38-'Prozent_endg Erg_2009'!H38</f>
        <v>0.21860052660629492</v>
      </c>
      <c r="J37" s="145">
        <f>'Prozent_vorl Erg_2014'!I38-'Prozent_endg Erg_2009'!I38</f>
        <v>-0.19287808453091571</v>
      </c>
      <c r="K37" s="146">
        <f>'Prozent_vorl Erg_2014'!J38-'Prozent_endg Erg_2009'!J38</f>
        <v>3.2570690926719017</v>
      </c>
      <c r="L37" s="162"/>
      <c r="M37" s="162"/>
      <c r="N37" s="105"/>
      <c r="O37" s="105"/>
      <c r="P37" s="105"/>
    </row>
    <row r="38" spans="1:16" ht="15" thickTop="1" x14ac:dyDescent="0.2">
      <c r="A38" s="108" t="s">
        <v>124</v>
      </c>
      <c r="B38" s="128"/>
      <c r="C38" s="129"/>
      <c r="D38" s="179"/>
      <c r="E38" s="126"/>
      <c r="F38" s="127"/>
      <c r="G38" s="127"/>
      <c r="H38" s="127"/>
      <c r="I38" s="127"/>
      <c r="J38" s="151"/>
      <c r="K38" s="109"/>
      <c r="L38" s="157"/>
      <c r="M38" s="157"/>
      <c r="N38" s="157"/>
    </row>
    <row r="39" spans="1:16" x14ac:dyDescent="0.2">
      <c r="A39" s="89" t="s">
        <v>136</v>
      </c>
      <c r="B39" s="128"/>
      <c r="C39" s="129"/>
      <c r="D39" s="136">
        <f>Wahlbeteiligung!G35-Wahlbeteiligung!D35</f>
        <v>-1.9382399862440494</v>
      </c>
      <c r="E39" s="135">
        <f>'Prozent_vorl Erg_2014'!D40-'Prozent_endg Erg_2009'!D40</f>
        <v>-1.3988370071823013</v>
      </c>
      <c r="F39" s="135">
        <f>'Prozent_vorl Erg_2014'!E40-'Prozent_endg Erg_2009'!E40</f>
        <v>2.1665609715799228</v>
      </c>
      <c r="G39" s="135">
        <f>'Prozent_vorl Erg_2014'!F40-'Prozent_endg Erg_2009'!F40</f>
        <v>-0.61282133786312976</v>
      </c>
      <c r="H39" s="135">
        <f>'Prozent_vorl Erg_2014'!G40-'Prozent_endg Erg_2009'!G40</f>
        <v>-4.5330519024601363</v>
      </c>
      <c r="I39" s="136">
        <f>'Prozent_vorl Erg_2014'!H40-'Prozent_endg Erg_2009'!H40</f>
        <v>0.40134027973575837</v>
      </c>
      <c r="J39" s="199" t="s">
        <v>202</v>
      </c>
      <c r="K39" s="137">
        <f>'Prozent_vorl Erg_2014'!J40-'Prozent_endg Erg_2009'!J40</f>
        <v>4.2655301903495699</v>
      </c>
      <c r="L39" s="157"/>
    </row>
    <row r="40" spans="1:16" x14ac:dyDescent="0.2">
      <c r="A40" s="110" t="s">
        <v>142</v>
      </c>
      <c r="B40" s="147">
        <f>52.3486891212714-54.3534381634146</f>
        <v>-2.004749042143203</v>
      </c>
      <c r="C40" s="111"/>
      <c r="D40" s="148">
        <f>Wahlbeteiligung!G36-Wahlbeteiligung!D36</f>
        <v>-1.9179824543482127</v>
      </c>
      <c r="E40" s="149">
        <f>'Prozent_vorl Erg_2014'!D41-'Prozent_endg Erg_2009'!D41</f>
        <v>-0.98735478509308194</v>
      </c>
      <c r="F40" s="149">
        <f>'Prozent_vorl Erg_2014'!E41-'Prozent_endg Erg_2009'!E41</f>
        <v>1.814627417009536</v>
      </c>
      <c r="G40" s="149">
        <f>'Prozent_vorl Erg_2014'!F41-'Prozent_endg Erg_2009'!F41</f>
        <v>-0.33388209329739915</v>
      </c>
      <c r="H40" s="149">
        <f>'Prozent_vorl Erg_2014'!G41-'Prozent_endg Erg_2009'!G41</f>
        <v>-4.3738066913120628</v>
      </c>
      <c r="I40" s="148">
        <f>'Prozent_vorl Erg_2014'!H41-'Prozent_endg Erg_2009'!H41</f>
        <v>0.32039764676567195</v>
      </c>
      <c r="J40" s="200" t="s">
        <v>202</v>
      </c>
      <c r="K40" s="150">
        <f>'Prozent_vorl Erg_2014'!J41-'Prozent_endg Erg_2009'!J41</f>
        <v>2.8973087024516682</v>
      </c>
      <c r="L40" s="157"/>
    </row>
    <row r="41" spans="1:16" s="3" customFormat="1" ht="5.0999999999999996" customHeight="1" x14ac:dyDescent="0.2">
      <c r="A41" s="2"/>
      <c r="B41" s="30"/>
      <c r="C41" s="30"/>
      <c r="D41" s="30"/>
      <c r="E41" s="30"/>
      <c r="F41" s="30"/>
      <c r="G41" s="30"/>
      <c r="H41" s="30"/>
      <c r="I41" s="30"/>
      <c r="J41" s="30"/>
    </row>
    <row r="42" spans="1:16" s="3" customFormat="1" ht="12" customHeight="1" x14ac:dyDescent="0.2">
      <c r="A42" s="31" t="s">
        <v>201</v>
      </c>
      <c r="B42" s="32"/>
      <c r="C42" s="32"/>
      <c r="D42" s="30"/>
      <c r="E42" s="30"/>
      <c r="F42" s="30"/>
      <c r="G42" s="30"/>
      <c r="H42" s="30"/>
      <c r="I42" s="30"/>
      <c r="J42" s="30"/>
    </row>
    <row r="43" spans="1:16" s="3" customFormat="1" ht="12.75" x14ac:dyDescent="0.2">
      <c r="A43" s="31" t="s">
        <v>245</v>
      </c>
      <c r="B43" s="31"/>
      <c r="C43" s="31"/>
      <c r="D43" s="120"/>
      <c r="E43" s="120"/>
      <c r="F43" s="120"/>
      <c r="G43" s="120"/>
      <c r="H43" s="120"/>
      <c r="I43" s="120"/>
    </row>
    <row r="44" spans="1:16" s="3" customFormat="1" ht="12.75" x14ac:dyDescent="0.2">
      <c r="A44" s="32" t="s">
        <v>125</v>
      </c>
      <c r="B44" s="31"/>
      <c r="C44" s="121"/>
      <c r="D44" s="121"/>
      <c r="E44" s="121"/>
      <c r="F44" s="121"/>
      <c r="G44" s="121"/>
      <c r="H44" s="121"/>
      <c r="I44" s="121"/>
      <c r="J44" s="121"/>
    </row>
  </sheetData>
  <mergeCells count="6">
    <mergeCell ref="A6:A7"/>
    <mergeCell ref="B6:C7"/>
    <mergeCell ref="E6:K6"/>
    <mergeCell ref="M8:N8"/>
    <mergeCell ref="M10:N10"/>
    <mergeCell ref="D6:D7"/>
  </mergeCells>
  <conditionalFormatting sqref="E39:I40 K39:K40">
    <cfRule type="cellIs" dxfId="24" priority="9" operator="greaterThan">
      <formula>0</formula>
    </cfRule>
  </conditionalFormatting>
  <conditionalFormatting sqref="E8:K19 E21:K37">
    <cfRule type="cellIs" dxfId="23" priority="11" operator="greaterThan">
      <formula>0</formula>
    </cfRule>
  </conditionalFormatting>
  <conditionalFormatting sqref="E39:I40 K39:K40 E8:K19 E21:K38">
    <cfRule type="cellIs" dxfId="22" priority="10" operator="lessThan">
      <formula>0</formula>
    </cfRule>
  </conditionalFormatting>
  <conditionalFormatting sqref="D8">
    <cfRule type="cellIs" dxfId="21" priority="8" operator="greaterThan">
      <formula>0</formula>
    </cfRule>
  </conditionalFormatting>
  <conditionalFormatting sqref="D8">
    <cfRule type="cellIs" dxfId="20" priority="7" operator="lessThan">
      <formula>0</formula>
    </cfRule>
  </conditionalFormatting>
  <conditionalFormatting sqref="D9:D16">
    <cfRule type="cellIs" dxfId="19" priority="6" operator="greaterThan">
      <formula>0</formula>
    </cfRule>
  </conditionalFormatting>
  <conditionalFormatting sqref="D9:D16">
    <cfRule type="cellIs" dxfId="18" priority="5" operator="lessThan">
      <formula>0</formula>
    </cfRule>
  </conditionalFormatting>
  <conditionalFormatting sqref="D17:D19 D21:D37">
    <cfRule type="cellIs" dxfId="17" priority="4" operator="greaterThan">
      <formula>0</formula>
    </cfRule>
  </conditionalFormatting>
  <conditionalFormatting sqref="D17:D19 D21:D37">
    <cfRule type="cellIs" dxfId="16" priority="3" operator="lessThan">
      <formula>0</formula>
    </cfRule>
  </conditionalFormatting>
  <conditionalFormatting sqref="D39:D40">
    <cfRule type="cellIs" dxfId="15" priority="2" operator="greaterThan">
      <formula>0</formula>
    </cfRule>
  </conditionalFormatting>
  <conditionalFormatting sqref="D39:D40">
    <cfRule type="cellIs" dxfId="14" priority="1" operator="lessThan">
      <formula>0</formula>
    </cfRule>
  </conditionalFormatting>
  <pageMargins left="0.59055118110236227" right="0.19685039370078741" top="0.19685039370078741" bottom="0.19685039370078741" header="0.31496062992125984" footer="0.51181102362204722"/>
  <pageSetup paperSize="9" scale="8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47"/>
  <sheetViews>
    <sheetView topLeftCell="A4" zoomScale="90" zoomScaleNormal="90" workbookViewId="0">
      <selection activeCell="P20" sqref="P20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0" width="11.85546875" style="229" customWidth="1"/>
    <col min="11" max="11" width="11.7109375" style="229" bestFit="1" customWidth="1"/>
    <col min="12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266</v>
      </c>
    </row>
    <row r="4" spans="1:18" x14ac:dyDescent="0.25">
      <c r="A4" s="230" t="s">
        <v>89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89" t="s">
        <v>8</v>
      </c>
      <c r="G7" s="495" t="s">
        <v>9</v>
      </c>
      <c r="H7" s="495" t="s">
        <v>209</v>
      </c>
      <c r="I7" s="495" t="s">
        <v>10</v>
      </c>
      <c r="J7" s="495" t="s">
        <v>24</v>
      </c>
      <c r="K7" s="497" t="s">
        <v>267</v>
      </c>
      <c r="L7" s="495" t="s">
        <v>273</v>
      </c>
    </row>
    <row r="8" spans="1:18" ht="28.5" customHeight="1" x14ac:dyDescent="0.25">
      <c r="A8" s="488"/>
      <c r="B8" s="491"/>
      <c r="C8" s="491"/>
      <c r="D8" s="496"/>
      <c r="E8" s="496"/>
      <c r="F8" s="491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409">
        <v>63.860549224105299</v>
      </c>
      <c r="C9" s="389">
        <v>150988</v>
      </c>
      <c r="D9" s="389">
        <v>36391</v>
      </c>
      <c r="E9" s="389">
        <v>27105</v>
      </c>
      <c r="F9" s="389">
        <v>28052</v>
      </c>
      <c r="G9" s="389">
        <v>8930</v>
      </c>
      <c r="H9" s="389">
        <v>16325</v>
      </c>
      <c r="I9" s="389">
        <v>6352</v>
      </c>
      <c r="J9" s="389">
        <v>4177</v>
      </c>
      <c r="K9" s="389">
        <v>6921</v>
      </c>
      <c r="L9" s="389">
        <v>16735</v>
      </c>
      <c r="N9" s="235"/>
      <c r="O9" s="235"/>
    </row>
    <row r="10" spans="1:18" s="234" customFormat="1" ht="15" customHeight="1" x14ac:dyDescent="0.2">
      <c r="A10" s="231" t="s">
        <v>98</v>
      </c>
      <c r="B10" s="409">
        <v>63.248470421958977</v>
      </c>
      <c r="C10" s="389">
        <v>168975</v>
      </c>
      <c r="D10" s="389">
        <v>39543</v>
      </c>
      <c r="E10" s="389">
        <v>36974</v>
      </c>
      <c r="F10" s="389">
        <v>26437</v>
      </c>
      <c r="G10" s="389">
        <v>8092</v>
      </c>
      <c r="H10" s="389">
        <v>20183</v>
      </c>
      <c r="I10" s="389">
        <v>5839</v>
      </c>
      <c r="J10" s="389">
        <v>4661</v>
      </c>
      <c r="K10" s="389">
        <v>7043</v>
      </c>
      <c r="L10" s="389">
        <v>20203</v>
      </c>
      <c r="M10" s="235"/>
      <c r="N10" s="235"/>
      <c r="O10" s="235"/>
    </row>
    <row r="11" spans="1:18" s="234" customFormat="1" ht="15" customHeight="1" x14ac:dyDescent="0.2">
      <c r="A11" s="231" t="s">
        <v>99</v>
      </c>
      <c r="B11" s="409">
        <v>60.680335614021111</v>
      </c>
      <c r="C11" s="389">
        <v>52931</v>
      </c>
      <c r="D11" s="389">
        <v>15517</v>
      </c>
      <c r="E11" s="389">
        <v>11528</v>
      </c>
      <c r="F11" s="389">
        <v>4810</v>
      </c>
      <c r="G11" s="389">
        <v>2630</v>
      </c>
      <c r="H11" s="389">
        <v>8982</v>
      </c>
      <c r="I11" s="389">
        <v>898</v>
      </c>
      <c r="J11" s="389">
        <v>953</v>
      </c>
      <c r="K11" s="389">
        <v>2424</v>
      </c>
      <c r="L11" s="389">
        <v>5189</v>
      </c>
      <c r="N11" s="235"/>
      <c r="O11" s="235"/>
    </row>
    <row r="12" spans="1:18" s="234" customFormat="1" ht="15" customHeight="1" x14ac:dyDescent="0.2">
      <c r="A12" s="231" t="s">
        <v>100</v>
      </c>
      <c r="B12" s="409">
        <v>61.461773730188199</v>
      </c>
      <c r="C12" s="389">
        <v>249873</v>
      </c>
      <c r="D12" s="389">
        <v>57582</v>
      </c>
      <c r="E12" s="389">
        <v>53046</v>
      </c>
      <c r="F12" s="389">
        <v>37731</v>
      </c>
      <c r="G12" s="389">
        <v>12124</v>
      </c>
      <c r="H12" s="389">
        <v>32551</v>
      </c>
      <c r="I12" s="389">
        <v>7054</v>
      </c>
      <c r="J12" s="389">
        <v>7595</v>
      </c>
      <c r="K12" s="389">
        <v>12136</v>
      </c>
      <c r="L12" s="389">
        <v>30054</v>
      </c>
      <c r="N12" s="235"/>
      <c r="O12" s="235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409">
        <v>52.285038933786041</v>
      </c>
      <c r="C13" s="389">
        <v>87904</v>
      </c>
      <c r="D13" s="389">
        <v>20630</v>
      </c>
      <c r="E13" s="389">
        <v>18942</v>
      </c>
      <c r="F13" s="389">
        <v>6768</v>
      </c>
      <c r="G13" s="389">
        <v>3815</v>
      </c>
      <c r="H13" s="389">
        <v>19043</v>
      </c>
      <c r="I13" s="389">
        <v>1787</v>
      </c>
      <c r="J13" s="389">
        <v>1642</v>
      </c>
      <c r="K13" s="389">
        <v>4296</v>
      </c>
      <c r="L13" s="389">
        <v>10981</v>
      </c>
      <c r="N13" s="235"/>
      <c r="O13" s="235"/>
    </row>
    <row r="14" spans="1:18" s="234" customFormat="1" ht="15" customHeight="1" x14ac:dyDescent="0.2">
      <c r="A14" s="231" t="s">
        <v>102</v>
      </c>
      <c r="B14" s="409">
        <v>55.398718069563579</v>
      </c>
      <c r="C14" s="389">
        <v>70026</v>
      </c>
      <c r="D14" s="389">
        <v>20342</v>
      </c>
      <c r="E14" s="389">
        <v>13373</v>
      </c>
      <c r="F14" s="389">
        <v>6501</v>
      </c>
      <c r="G14" s="389">
        <v>3744</v>
      </c>
      <c r="H14" s="389">
        <v>12319</v>
      </c>
      <c r="I14" s="389">
        <v>1438</v>
      </c>
      <c r="J14" s="389">
        <v>1323</v>
      </c>
      <c r="K14" s="389">
        <v>3751</v>
      </c>
      <c r="L14" s="389">
        <v>7235</v>
      </c>
      <c r="N14" s="235"/>
      <c r="O14" s="235"/>
    </row>
    <row r="15" spans="1:18" s="234" customFormat="1" ht="15" customHeight="1" x14ac:dyDescent="0.2">
      <c r="A15" s="231" t="s">
        <v>103</v>
      </c>
      <c r="B15" s="409">
        <v>58.551990268188739</v>
      </c>
      <c r="C15" s="389">
        <v>72110</v>
      </c>
      <c r="D15" s="389">
        <v>21677</v>
      </c>
      <c r="E15" s="389">
        <v>15230</v>
      </c>
      <c r="F15" s="389">
        <v>6254</v>
      </c>
      <c r="G15" s="389">
        <v>3800</v>
      </c>
      <c r="H15" s="389">
        <v>12099</v>
      </c>
      <c r="I15" s="389">
        <v>1248</v>
      </c>
      <c r="J15" s="389">
        <v>1191</v>
      </c>
      <c r="K15" s="389">
        <v>3668</v>
      </c>
      <c r="L15" s="389">
        <v>6943</v>
      </c>
      <c r="N15" s="235"/>
      <c r="O15" s="235"/>
    </row>
    <row r="16" spans="1:18" s="234" customFormat="1" ht="16.899999999999999" customHeight="1" x14ac:dyDescent="0.2">
      <c r="A16" s="231" t="s">
        <v>104</v>
      </c>
      <c r="B16" s="409">
        <v>54.446291008254441</v>
      </c>
      <c r="C16" s="389">
        <v>58849</v>
      </c>
      <c r="D16" s="389">
        <v>13971</v>
      </c>
      <c r="E16" s="389">
        <v>14076</v>
      </c>
      <c r="F16" s="389">
        <v>5292</v>
      </c>
      <c r="G16" s="389">
        <v>2426</v>
      </c>
      <c r="H16" s="389">
        <v>10569</v>
      </c>
      <c r="I16" s="389">
        <v>1473</v>
      </c>
      <c r="J16" s="389">
        <v>1179</v>
      </c>
      <c r="K16" s="389">
        <v>2879</v>
      </c>
      <c r="L16" s="389">
        <v>6984</v>
      </c>
      <c r="N16" s="235"/>
      <c r="O16" s="235"/>
    </row>
    <row r="17" spans="1:15" s="234" customFormat="1" ht="15" customHeight="1" x14ac:dyDescent="0.2">
      <c r="A17" s="231" t="s">
        <v>105</v>
      </c>
      <c r="B17" s="409">
        <v>74.337854091493512</v>
      </c>
      <c r="C17" s="389">
        <v>178476</v>
      </c>
      <c r="D17" s="389">
        <v>45109</v>
      </c>
      <c r="E17" s="389">
        <v>25916</v>
      </c>
      <c r="F17" s="389">
        <v>48905</v>
      </c>
      <c r="G17" s="389">
        <v>11444</v>
      </c>
      <c r="H17" s="389">
        <v>8564</v>
      </c>
      <c r="I17" s="389">
        <v>6047</v>
      </c>
      <c r="J17" s="389">
        <v>3701</v>
      </c>
      <c r="K17" s="389">
        <v>5383</v>
      </c>
      <c r="L17" s="389">
        <v>23407</v>
      </c>
      <c r="N17" s="235"/>
      <c r="O17" s="235"/>
    </row>
    <row r="18" spans="1:15" ht="18" customHeight="1" x14ac:dyDescent="0.25">
      <c r="A18" s="238" t="s">
        <v>106</v>
      </c>
      <c r="B18" s="410">
        <v>61.818269912803224</v>
      </c>
      <c r="C18" s="391">
        <v>1090132</v>
      </c>
      <c r="D18" s="391">
        <v>270762</v>
      </c>
      <c r="E18" s="391">
        <v>216190</v>
      </c>
      <c r="F18" s="391">
        <v>170750</v>
      </c>
      <c r="G18" s="391">
        <v>57005</v>
      </c>
      <c r="H18" s="391">
        <v>140635</v>
      </c>
      <c r="I18" s="391">
        <v>32136</v>
      </c>
      <c r="J18" s="391">
        <v>26422</v>
      </c>
      <c r="K18" s="391">
        <v>48501</v>
      </c>
      <c r="L18" s="391">
        <v>127731</v>
      </c>
      <c r="N18" s="235"/>
      <c r="O18" s="235"/>
    </row>
    <row r="19" spans="1:15" s="234" customFormat="1" ht="15" customHeight="1" x14ac:dyDescent="0.2">
      <c r="A19" s="231" t="s">
        <v>107</v>
      </c>
      <c r="B19" s="409">
        <v>67.765872336560264</v>
      </c>
      <c r="C19" s="389">
        <v>193028</v>
      </c>
      <c r="D19" s="389">
        <v>88162</v>
      </c>
      <c r="E19" s="389">
        <v>27724</v>
      </c>
      <c r="F19" s="389">
        <v>19577</v>
      </c>
      <c r="G19" s="389">
        <v>11733</v>
      </c>
      <c r="H19" s="389">
        <v>19333</v>
      </c>
      <c r="I19" s="389">
        <v>2499</v>
      </c>
      <c r="J19" s="389">
        <v>2706</v>
      </c>
      <c r="K19" s="389">
        <v>5694</v>
      </c>
      <c r="L19" s="389">
        <v>15600</v>
      </c>
      <c r="N19" s="235"/>
      <c r="O19" s="235"/>
    </row>
    <row r="20" spans="1:15" s="234" customFormat="1" ht="15" customHeight="1" x14ac:dyDescent="0.2">
      <c r="A20" s="231" t="s">
        <v>108</v>
      </c>
      <c r="B20" s="409">
        <v>72.191009653042698</v>
      </c>
      <c r="C20" s="389">
        <v>127466</v>
      </c>
      <c r="D20" s="389">
        <v>53194</v>
      </c>
      <c r="E20" s="389">
        <v>19357</v>
      </c>
      <c r="F20" s="389">
        <v>17285</v>
      </c>
      <c r="G20" s="389">
        <v>8018</v>
      </c>
      <c r="H20" s="389">
        <v>11820</v>
      </c>
      <c r="I20" s="389">
        <v>1558</v>
      </c>
      <c r="J20" s="389">
        <v>1856</v>
      </c>
      <c r="K20" s="389">
        <v>3955</v>
      </c>
      <c r="L20" s="389">
        <v>10423</v>
      </c>
      <c r="N20" s="235"/>
      <c r="O20" s="235"/>
    </row>
    <row r="21" spans="1:15" s="234" customFormat="1" ht="15" customHeight="1" x14ac:dyDescent="0.2">
      <c r="A21" s="231" t="s">
        <v>81</v>
      </c>
      <c r="B21" s="409">
        <v>64.400612331588775</v>
      </c>
      <c r="C21" s="389">
        <v>159722</v>
      </c>
      <c r="D21" s="389">
        <v>44084</v>
      </c>
      <c r="E21" s="389">
        <v>33671</v>
      </c>
      <c r="F21" s="389">
        <v>20698</v>
      </c>
      <c r="G21" s="389">
        <v>9799</v>
      </c>
      <c r="H21" s="389">
        <v>21574</v>
      </c>
      <c r="I21" s="389">
        <v>2961</v>
      </c>
      <c r="J21" s="389">
        <v>3480</v>
      </c>
      <c r="K21" s="389">
        <v>7414</v>
      </c>
      <c r="L21" s="389">
        <v>16041</v>
      </c>
      <c r="N21" s="235"/>
      <c r="O21" s="235"/>
    </row>
    <row r="22" spans="1:15" s="234" customFormat="1" ht="15" customHeight="1" x14ac:dyDescent="0.2">
      <c r="A22" s="231" t="s">
        <v>109</v>
      </c>
      <c r="B22" s="409">
        <v>64.453293636025307</v>
      </c>
      <c r="C22" s="389">
        <v>172027</v>
      </c>
      <c r="D22" s="389">
        <v>62091</v>
      </c>
      <c r="E22" s="389">
        <v>26400</v>
      </c>
      <c r="F22" s="389">
        <v>21652</v>
      </c>
      <c r="G22" s="389">
        <v>10074</v>
      </c>
      <c r="H22" s="389">
        <v>22790</v>
      </c>
      <c r="I22" s="389">
        <v>2771</v>
      </c>
      <c r="J22" s="389">
        <v>3116</v>
      </c>
      <c r="K22" s="389">
        <v>7278</v>
      </c>
      <c r="L22" s="389">
        <v>15855</v>
      </c>
      <c r="N22" s="235"/>
      <c r="O22" s="235"/>
    </row>
    <row r="23" spans="1:15" s="234" customFormat="1" ht="15" customHeight="1" x14ac:dyDescent="0.2">
      <c r="A23" s="231" t="s">
        <v>110</v>
      </c>
      <c r="B23" s="409">
        <v>63.14813751037908</v>
      </c>
      <c r="C23" s="389">
        <v>120061</v>
      </c>
      <c r="D23" s="389">
        <v>35618</v>
      </c>
      <c r="E23" s="389">
        <v>24263</v>
      </c>
      <c r="F23" s="389">
        <v>12309</v>
      </c>
      <c r="G23" s="389">
        <v>6345</v>
      </c>
      <c r="H23" s="389">
        <v>19568</v>
      </c>
      <c r="I23" s="389">
        <v>2443</v>
      </c>
      <c r="J23" s="389">
        <v>2291</v>
      </c>
      <c r="K23" s="389">
        <v>5957</v>
      </c>
      <c r="L23" s="389">
        <v>11267</v>
      </c>
      <c r="N23" s="235"/>
      <c r="O23" s="235"/>
    </row>
    <row r="24" spans="1:15" s="234" customFormat="1" ht="15" customHeight="1" x14ac:dyDescent="0.2">
      <c r="A24" s="231" t="s">
        <v>82</v>
      </c>
      <c r="B24" s="409">
        <v>65.906831099832303</v>
      </c>
      <c r="C24" s="389">
        <v>132311</v>
      </c>
      <c r="D24" s="389">
        <v>61708</v>
      </c>
      <c r="E24" s="389">
        <v>19122</v>
      </c>
      <c r="F24" s="389">
        <v>9601</v>
      </c>
      <c r="G24" s="389">
        <v>6770</v>
      </c>
      <c r="H24" s="389">
        <v>16530</v>
      </c>
      <c r="I24" s="389">
        <v>1561</v>
      </c>
      <c r="J24" s="389">
        <v>2275</v>
      </c>
      <c r="K24" s="389">
        <v>4818</v>
      </c>
      <c r="L24" s="389">
        <v>9926</v>
      </c>
      <c r="N24" s="235"/>
      <c r="O24" s="235"/>
    </row>
    <row r="25" spans="1:15" s="234" customFormat="1" ht="15" customHeight="1" x14ac:dyDescent="0.2">
      <c r="A25" s="231" t="s">
        <v>111</v>
      </c>
      <c r="B25" s="409">
        <v>65.814964601690903</v>
      </c>
      <c r="C25" s="389">
        <v>73242</v>
      </c>
      <c r="D25" s="389">
        <v>32624</v>
      </c>
      <c r="E25" s="389">
        <v>10041</v>
      </c>
      <c r="F25" s="389">
        <v>6035</v>
      </c>
      <c r="G25" s="389">
        <v>3753</v>
      </c>
      <c r="H25" s="389">
        <v>10092</v>
      </c>
      <c r="I25" s="389">
        <v>1035</v>
      </c>
      <c r="J25" s="389">
        <v>1219</v>
      </c>
      <c r="K25" s="389">
        <v>2799</v>
      </c>
      <c r="L25" s="389">
        <v>5644</v>
      </c>
      <c r="N25" s="235"/>
      <c r="O25" s="235"/>
    </row>
    <row r="26" spans="1:15" s="234" customFormat="1" ht="15" customHeight="1" x14ac:dyDescent="0.2">
      <c r="A26" s="231" t="s">
        <v>112</v>
      </c>
      <c r="B26" s="409">
        <v>63.299773499012545</v>
      </c>
      <c r="C26" s="389">
        <v>168796</v>
      </c>
      <c r="D26" s="389">
        <v>48457</v>
      </c>
      <c r="E26" s="389">
        <v>32822</v>
      </c>
      <c r="F26" s="389">
        <v>18893</v>
      </c>
      <c r="G26" s="389">
        <v>9760</v>
      </c>
      <c r="H26" s="389">
        <v>27936</v>
      </c>
      <c r="I26" s="389">
        <v>3035</v>
      </c>
      <c r="J26" s="389">
        <v>3299</v>
      </c>
      <c r="K26" s="389">
        <v>8006</v>
      </c>
      <c r="L26" s="389">
        <v>16588</v>
      </c>
      <c r="N26" s="235"/>
      <c r="O26" s="235"/>
    </row>
    <row r="27" spans="1:15" s="234" customFormat="1" ht="15" customHeight="1" x14ac:dyDescent="0.2">
      <c r="A27" s="231" t="s">
        <v>83</v>
      </c>
      <c r="B27" s="409">
        <v>58.609282610005828</v>
      </c>
      <c r="C27" s="389">
        <v>173443</v>
      </c>
      <c r="D27" s="389">
        <v>60179</v>
      </c>
      <c r="E27" s="389">
        <v>28281</v>
      </c>
      <c r="F27" s="389">
        <v>13871</v>
      </c>
      <c r="G27" s="389">
        <v>9832</v>
      </c>
      <c r="H27" s="389">
        <v>29558</v>
      </c>
      <c r="I27" s="389">
        <v>2778</v>
      </c>
      <c r="J27" s="389">
        <v>2845</v>
      </c>
      <c r="K27" s="389">
        <v>8962</v>
      </c>
      <c r="L27" s="389">
        <v>17137</v>
      </c>
      <c r="N27" s="235"/>
      <c r="O27" s="235"/>
    </row>
    <row r="28" spans="1:15" s="234" customFormat="1" ht="15" customHeight="1" x14ac:dyDescent="0.2">
      <c r="A28" s="231" t="s">
        <v>113</v>
      </c>
      <c r="B28" s="409">
        <v>61.641344421115285</v>
      </c>
      <c r="C28" s="389">
        <v>148146</v>
      </c>
      <c r="D28" s="389">
        <v>44705</v>
      </c>
      <c r="E28" s="389">
        <v>31277</v>
      </c>
      <c r="F28" s="389">
        <v>15168</v>
      </c>
      <c r="G28" s="389">
        <v>7950</v>
      </c>
      <c r="H28" s="389">
        <v>23075</v>
      </c>
      <c r="I28" s="389">
        <v>2459</v>
      </c>
      <c r="J28" s="389">
        <v>2906</v>
      </c>
      <c r="K28" s="389">
        <v>7300</v>
      </c>
      <c r="L28" s="389">
        <v>13306</v>
      </c>
      <c r="N28" s="235"/>
      <c r="O28" s="235"/>
    </row>
    <row r="29" spans="1:15" s="234" customFormat="1" ht="15" customHeight="1" x14ac:dyDescent="0.2">
      <c r="A29" s="231" t="s">
        <v>114</v>
      </c>
      <c r="B29" s="409">
        <v>66.755420311905667</v>
      </c>
      <c r="C29" s="389">
        <v>68073</v>
      </c>
      <c r="D29" s="389">
        <v>33927</v>
      </c>
      <c r="E29" s="389">
        <v>8667</v>
      </c>
      <c r="F29" s="389">
        <v>4608</v>
      </c>
      <c r="G29" s="389">
        <v>3710</v>
      </c>
      <c r="H29" s="389">
        <v>8339</v>
      </c>
      <c r="I29" s="389">
        <v>709</v>
      </c>
      <c r="J29" s="389">
        <v>885</v>
      </c>
      <c r="K29" s="389">
        <v>2499</v>
      </c>
      <c r="L29" s="389">
        <v>4729</v>
      </c>
      <c r="N29" s="235"/>
      <c r="O29" s="235"/>
    </row>
    <row r="30" spans="1:15" s="234" customFormat="1" ht="15" customHeight="1" x14ac:dyDescent="0.2">
      <c r="A30" s="231" t="s">
        <v>115</v>
      </c>
      <c r="B30" s="409">
        <v>64.114792185833139</v>
      </c>
      <c r="C30" s="389">
        <v>151105</v>
      </c>
      <c r="D30" s="389">
        <v>61814</v>
      </c>
      <c r="E30" s="389">
        <v>17181</v>
      </c>
      <c r="F30" s="389">
        <v>18333</v>
      </c>
      <c r="G30" s="389">
        <v>8213</v>
      </c>
      <c r="H30" s="389">
        <v>20894</v>
      </c>
      <c r="I30" s="389">
        <v>2778</v>
      </c>
      <c r="J30" s="389">
        <v>3071</v>
      </c>
      <c r="K30" s="389">
        <v>6052</v>
      </c>
      <c r="L30" s="389">
        <v>12769</v>
      </c>
      <c r="N30" s="235"/>
      <c r="O30" s="235"/>
    </row>
    <row r="31" spans="1:15" s="234" customFormat="1" ht="15" customHeight="1" x14ac:dyDescent="0.2">
      <c r="A31" s="231" t="s">
        <v>116</v>
      </c>
      <c r="B31" s="409">
        <v>61.226211741266191</v>
      </c>
      <c r="C31" s="389">
        <v>283125</v>
      </c>
      <c r="D31" s="389">
        <v>84793</v>
      </c>
      <c r="E31" s="389">
        <v>58499</v>
      </c>
      <c r="F31" s="389">
        <v>28085</v>
      </c>
      <c r="G31" s="389">
        <v>14429</v>
      </c>
      <c r="H31" s="389">
        <v>46572</v>
      </c>
      <c r="I31" s="389">
        <v>4612</v>
      </c>
      <c r="J31" s="389">
        <v>5266</v>
      </c>
      <c r="K31" s="389">
        <v>12929</v>
      </c>
      <c r="L31" s="389">
        <v>27940</v>
      </c>
      <c r="N31" s="235"/>
      <c r="O31" s="235"/>
    </row>
    <row r="32" spans="1:15" s="234" customFormat="1" ht="15" customHeight="1" x14ac:dyDescent="0.2">
      <c r="A32" s="231" t="s">
        <v>117</v>
      </c>
      <c r="B32" s="409">
        <v>64.250105862878698</v>
      </c>
      <c r="C32" s="389">
        <v>132564</v>
      </c>
      <c r="D32" s="389">
        <v>44110</v>
      </c>
      <c r="E32" s="389">
        <v>22890</v>
      </c>
      <c r="F32" s="389">
        <v>11330</v>
      </c>
      <c r="G32" s="389">
        <v>8293</v>
      </c>
      <c r="H32" s="389">
        <v>20649</v>
      </c>
      <c r="I32" s="389">
        <v>2443</v>
      </c>
      <c r="J32" s="389">
        <v>2534</v>
      </c>
      <c r="K32" s="389">
        <v>6880</v>
      </c>
      <c r="L32" s="389">
        <v>13435</v>
      </c>
      <c r="N32" s="235"/>
      <c r="O32" s="235"/>
    </row>
    <row r="33" spans="1:18" s="234" customFormat="1" ht="15" customHeight="1" x14ac:dyDescent="0.2">
      <c r="A33" s="231" t="s">
        <v>118</v>
      </c>
      <c r="B33" s="409">
        <v>63.90230217295202</v>
      </c>
      <c r="C33" s="389">
        <v>149364</v>
      </c>
      <c r="D33" s="389">
        <v>56066</v>
      </c>
      <c r="E33" s="389">
        <v>24342</v>
      </c>
      <c r="F33" s="389">
        <v>15895</v>
      </c>
      <c r="G33" s="389">
        <v>8818</v>
      </c>
      <c r="H33" s="389">
        <v>20804</v>
      </c>
      <c r="I33" s="389">
        <v>2368</v>
      </c>
      <c r="J33" s="389">
        <v>2595</v>
      </c>
      <c r="K33" s="389">
        <v>6327</v>
      </c>
      <c r="L33" s="389">
        <v>12149</v>
      </c>
      <c r="N33" s="235"/>
      <c r="O33" s="235"/>
    </row>
    <row r="34" spans="1:18" s="234" customFormat="1" ht="15" customHeight="1" x14ac:dyDescent="0.2">
      <c r="A34" s="231" t="s">
        <v>119</v>
      </c>
      <c r="B34" s="409">
        <v>67.869762236471303</v>
      </c>
      <c r="C34" s="389">
        <v>233606</v>
      </c>
      <c r="D34" s="389">
        <v>88640</v>
      </c>
      <c r="E34" s="389">
        <v>43273</v>
      </c>
      <c r="F34" s="389">
        <v>29142</v>
      </c>
      <c r="G34" s="389">
        <v>13410</v>
      </c>
      <c r="H34" s="389">
        <v>24288</v>
      </c>
      <c r="I34" s="389">
        <v>3854</v>
      </c>
      <c r="J34" s="389">
        <v>3567</v>
      </c>
      <c r="K34" s="389">
        <v>8501</v>
      </c>
      <c r="L34" s="389">
        <v>18931</v>
      </c>
      <c r="N34" s="235"/>
      <c r="O34" s="235"/>
    </row>
    <row r="35" spans="1:18" s="234" customFormat="1" ht="15" customHeight="1" x14ac:dyDescent="0.2">
      <c r="A35" s="231" t="s">
        <v>120</v>
      </c>
      <c r="B35" s="409">
        <v>61.662116377750728</v>
      </c>
      <c r="C35" s="389">
        <v>186063</v>
      </c>
      <c r="D35" s="389">
        <v>53401</v>
      </c>
      <c r="E35" s="389">
        <v>40965</v>
      </c>
      <c r="F35" s="389">
        <v>20263</v>
      </c>
      <c r="G35" s="389">
        <v>9640</v>
      </c>
      <c r="H35" s="389">
        <v>28170</v>
      </c>
      <c r="I35" s="389">
        <v>3340</v>
      </c>
      <c r="J35" s="389">
        <v>3749</v>
      </c>
      <c r="K35" s="389">
        <v>8258</v>
      </c>
      <c r="L35" s="389">
        <v>18277</v>
      </c>
      <c r="N35" s="235"/>
      <c r="O35" s="235"/>
    </row>
    <row r="36" spans="1:18" s="234" customFormat="1" ht="15" customHeight="1" x14ac:dyDescent="0.2">
      <c r="A36" s="243" t="s">
        <v>121</v>
      </c>
      <c r="B36" s="411">
        <v>67.08733626503593</v>
      </c>
      <c r="C36" s="389">
        <v>141946</v>
      </c>
      <c r="D36" s="389">
        <v>56253</v>
      </c>
      <c r="E36" s="389">
        <v>22912</v>
      </c>
      <c r="F36" s="389">
        <v>16539</v>
      </c>
      <c r="G36" s="389">
        <v>8537</v>
      </c>
      <c r="H36" s="389">
        <v>16111</v>
      </c>
      <c r="I36" s="389">
        <v>2085</v>
      </c>
      <c r="J36" s="389">
        <v>2104</v>
      </c>
      <c r="K36" s="389">
        <v>5434</v>
      </c>
      <c r="L36" s="389">
        <v>11971</v>
      </c>
      <c r="N36" s="235"/>
      <c r="O36" s="235"/>
      <c r="P36" s="237"/>
      <c r="Q36" s="237"/>
      <c r="R36" s="237"/>
    </row>
    <row r="37" spans="1:18" ht="18" customHeight="1" x14ac:dyDescent="0.25">
      <c r="A37" s="245" t="s">
        <v>122</v>
      </c>
      <c r="B37" s="412">
        <v>64.259759875538052</v>
      </c>
      <c r="C37" s="391">
        <v>2814088</v>
      </c>
      <c r="D37" s="391">
        <v>1009826</v>
      </c>
      <c r="E37" s="391">
        <v>491687</v>
      </c>
      <c r="F37" s="391">
        <v>299284</v>
      </c>
      <c r="G37" s="391">
        <v>159084</v>
      </c>
      <c r="H37" s="391">
        <v>388103</v>
      </c>
      <c r="I37" s="391">
        <v>45289</v>
      </c>
      <c r="J37" s="391">
        <v>49764</v>
      </c>
      <c r="K37" s="391">
        <v>119063</v>
      </c>
      <c r="L37" s="391">
        <v>251988</v>
      </c>
      <c r="N37" s="235"/>
      <c r="O37" s="235"/>
    </row>
    <row r="38" spans="1:18" ht="18" customHeight="1" thickBot="1" x14ac:dyDescent="0.3">
      <c r="A38" s="247" t="s">
        <v>123</v>
      </c>
      <c r="B38" s="413">
        <v>63.559033305300119</v>
      </c>
      <c r="C38" s="392">
        <v>3904220</v>
      </c>
      <c r="D38" s="392">
        <v>1280588</v>
      </c>
      <c r="E38" s="392">
        <v>707877</v>
      </c>
      <c r="F38" s="392">
        <v>470034</v>
      </c>
      <c r="G38" s="392">
        <v>216089</v>
      </c>
      <c r="H38" s="392">
        <v>528738</v>
      </c>
      <c r="I38" s="392">
        <v>77425</v>
      </c>
      <c r="J38" s="392">
        <v>76186</v>
      </c>
      <c r="K38" s="392">
        <v>167564</v>
      </c>
      <c r="L38" s="392">
        <v>379719</v>
      </c>
      <c r="N38" s="235"/>
      <c r="O38" s="235"/>
    </row>
    <row r="39" spans="1:18" ht="15" customHeight="1" thickTop="1" x14ac:dyDescent="0.25">
      <c r="A39" s="250" t="s">
        <v>124</v>
      </c>
      <c r="B39" s="409"/>
      <c r="C39" s="389"/>
      <c r="D39" s="389"/>
      <c r="E39" s="389"/>
      <c r="F39" s="389"/>
      <c r="G39" s="389"/>
      <c r="H39" s="389"/>
      <c r="I39" s="389"/>
      <c r="J39" s="389"/>
      <c r="K39" s="389"/>
      <c r="L39" s="390"/>
      <c r="N39" s="235"/>
      <c r="O39" s="235"/>
    </row>
    <row r="40" spans="1:18" ht="15" customHeight="1" x14ac:dyDescent="0.25">
      <c r="A40" s="250" t="s">
        <v>136</v>
      </c>
      <c r="B40" s="409">
        <v>63.240603977027106</v>
      </c>
      <c r="C40" s="389">
        <v>4412574</v>
      </c>
      <c r="D40" s="389">
        <v>1317571</v>
      </c>
      <c r="E40" s="389">
        <v>725328</v>
      </c>
      <c r="F40" s="389">
        <v>650727</v>
      </c>
      <c r="G40" s="389">
        <v>311449</v>
      </c>
      <c r="H40" s="389">
        <v>520747</v>
      </c>
      <c r="I40" s="389">
        <v>99681</v>
      </c>
      <c r="J40" s="389">
        <v>90173</v>
      </c>
      <c r="K40" s="389">
        <v>199476</v>
      </c>
      <c r="L40" s="389">
        <v>497422</v>
      </c>
      <c r="N40" s="235"/>
      <c r="O40" s="235"/>
    </row>
    <row r="41" spans="1:18" ht="15" customHeight="1" x14ac:dyDescent="0.25">
      <c r="A41" s="252" t="s">
        <v>142</v>
      </c>
      <c r="B41" s="414">
        <v>63.389680260836059</v>
      </c>
      <c r="C41" s="393">
        <v>8316794</v>
      </c>
      <c r="D41" s="393">
        <v>2598159</v>
      </c>
      <c r="E41" s="393">
        <v>1433205</v>
      </c>
      <c r="F41" s="393">
        <v>1120761</v>
      </c>
      <c r="G41" s="393">
        <v>527538</v>
      </c>
      <c r="H41" s="393">
        <v>1049485</v>
      </c>
      <c r="I41" s="393">
        <v>177106</v>
      </c>
      <c r="J41" s="393">
        <v>166359</v>
      </c>
      <c r="K41" s="393">
        <v>367040</v>
      </c>
      <c r="L41" s="393">
        <v>877141</v>
      </c>
      <c r="N41" s="235"/>
      <c r="O41" s="235"/>
    </row>
    <row r="42" spans="1:18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18" ht="12" customHeight="1" x14ac:dyDescent="0.25">
      <c r="A43" s="257"/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18" x14ac:dyDescent="0.25">
      <c r="A44" s="258" t="s">
        <v>125</v>
      </c>
      <c r="B44" s="257"/>
      <c r="C44" s="257"/>
      <c r="D44" s="259"/>
      <c r="E44" s="259"/>
      <c r="F44" s="259"/>
      <c r="G44" s="259"/>
      <c r="H44" s="259"/>
      <c r="I44" s="259"/>
      <c r="J44" s="259"/>
      <c r="K44" s="259"/>
    </row>
    <row r="45" spans="1:18" x14ac:dyDescent="0.25"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18" x14ac:dyDescent="0.25">
      <c r="A46" s="257"/>
      <c r="B46" s="257"/>
      <c r="C46" s="257"/>
    </row>
    <row r="47" spans="1:18" x14ac:dyDescent="0.25">
      <c r="A47" s="257"/>
      <c r="B47" s="257"/>
      <c r="C47" s="257"/>
    </row>
  </sheetData>
  <mergeCells count="13">
    <mergeCell ref="J7:J8"/>
    <mergeCell ref="K7:K8"/>
    <mergeCell ref="L7:L8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47"/>
  <sheetViews>
    <sheetView zoomScale="90" zoomScaleNormal="90" workbookViewId="0">
      <selection activeCell="A2" sqref="A2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0" width="11.85546875" style="229" customWidth="1"/>
    <col min="11" max="11" width="11.7109375" style="229" bestFit="1" customWidth="1"/>
    <col min="12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248</v>
      </c>
    </row>
    <row r="4" spans="1:18" x14ac:dyDescent="0.25">
      <c r="A4" s="230" t="s">
        <v>89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95" t="s">
        <v>94</v>
      </c>
      <c r="G7" s="495" t="s">
        <v>9</v>
      </c>
      <c r="H7" s="495" t="s">
        <v>10</v>
      </c>
      <c r="I7" s="495" t="s">
        <v>209</v>
      </c>
      <c r="J7" s="495" t="s">
        <v>244</v>
      </c>
      <c r="K7" s="497" t="s">
        <v>250</v>
      </c>
      <c r="L7" s="495" t="s">
        <v>96</v>
      </c>
    </row>
    <row r="8" spans="1:18" ht="28.5" customHeight="1" x14ac:dyDescent="0.25">
      <c r="A8" s="488"/>
      <c r="B8" s="491"/>
      <c r="C8" s="491"/>
      <c r="D8" s="496"/>
      <c r="E8" s="496"/>
      <c r="F8" s="496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232">
        <v>51.035958334800149</v>
      </c>
      <c r="C9" s="233">
        <v>128844</v>
      </c>
      <c r="D9" s="233">
        <v>38914</v>
      </c>
      <c r="E9" s="233">
        <v>39721</v>
      </c>
      <c r="F9" s="233">
        <v>20477</v>
      </c>
      <c r="G9" s="233">
        <v>3798</v>
      </c>
      <c r="H9" s="233">
        <v>9378</v>
      </c>
      <c r="I9" s="46">
        <v>0</v>
      </c>
      <c r="J9" s="233">
        <v>2775</v>
      </c>
      <c r="K9" s="233">
        <v>10908</v>
      </c>
      <c r="L9" s="251">
        <v>2873</v>
      </c>
    </row>
    <row r="10" spans="1:18" s="234" customFormat="1" ht="15" customHeight="1" x14ac:dyDescent="0.2">
      <c r="A10" s="231" t="s">
        <v>98</v>
      </c>
      <c r="B10" s="232">
        <v>48.451360392204663</v>
      </c>
      <c r="C10" s="233">
        <v>141451</v>
      </c>
      <c r="D10" s="233">
        <v>36368</v>
      </c>
      <c r="E10" s="233">
        <v>54670</v>
      </c>
      <c r="F10" s="233">
        <v>18138</v>
      </c>
      <c r="G10" s="233">
        <v>3994</v>
      </c>
      <c r="H10" s="233">
        <v>8834</v>
      </c>
      <c r="I10" s="233">
        <v>4942</v>
      </c>
      <c r="J10" s="233">
        <v>2907</v>
      </c>
      <c r="K10" s="46">
        <v>0</v>
      </c>
      <c r="L10" s="251">
        <v>11598</v>
      </c>
      <c r="M10" s="235"/>
    </row>
    <row r="11" spans="1:18" s="234" customFormat="1" ht="15" customHeight="1" x14ac:dyDescent="0.2">
      <c r="A11" s="231" t="s">
        <v>99</v>
      </c>
      <c r="B11" s="232">
        <v>48.483073679278441</v>
      </c>
      <c r="C11" s="233">
        <v>44832</v>
      </c>
      <c r="D11" s="233">
        <v>12188</v>
      </c>
      <c r="E11" s="233">
        <v>21371</v>
      </c>
      <c r="F11" s="233">
        <v>2455</v>
      </c>
      <c r="G11" s="233">
        <v>1205</v>
      </c>
      <c r="H11" s="233">
        <v>1833</v>
      </c>
      <c r="I11" s="233">
        <v>794</v>
      </c>
      <c r="J11" s="233">
        <v>909</v>
      </c>
      <c r="K11" s="46">
        <v>0</v>
      </c>
      <c r="L11" s="251">
        <v>4077</v>
      </c>
    </row>
    <row r="12" spans="1:18" s="234" customFormat="1" ht="15" customHeight="1" x14ac:dyDescent="0.2">
      <c r="A12" s="231" t="s">
        <v>100</v>
      </c>
      <c r="B12" s="232">
        <v>44.882279398402076</v>
      </c>
      <c r="C12" s="233">
        <v>202065</v>
      </c>
      <c r="D12" s="233">
        <v>54922</v>
      </c>
      <c r="E12" s="233">
        <v>77151</v>
      </c>
      <c r="F12" s="233">
        <v>31138</v>
      </c>
      <c r="G12" s="233">
        <v>4945</v>
      </c>
      <c r="H12" s="233">
        <v>13839</v>
      </c>
      <c r="I12" s="233">
        <v>6835</v>
      </c>
      <c r="J12" s="233">
        <v>4719</v>
      </c>
      <c r="K12" s="233">
        <v>1986</v>
      </c>
      <c r="L12" s="251">
        <v>6530</v>
      </c>
      <c r="N12" s="236"/>
      <c r="O12" s="237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232">
        <v>43.078033720233677</v>
      </c>
      <c r="C13" s="233">
        <v>82586</v>
      </c>
      <c r="D13" s="233">
        <v>17384</v>
      </c>
      <c r="E13" s="233">
        <v>41477</v>
      </c>
      <c r="F13" s="233">
        <v>4840</v>
      </c>
      <c r="G13" s="233">
        <v>1668</v>
      </c>
      <c r="H13" s="233">
        <v>3846</v>
      </c>
      <c r="I13" s="233">
        <v>4116</v>
      </c>
      <c r="J13" s="233">
        <v>1318</v>
      </c>
      <c r="K13" s="46">
        <v>0</v>
      </c>
      <c r="L13" s="251">
        <v>7937</v>
      </c>
    </row>
    <row r="14" spans="1:18" s="234" customFormat="1" ht="15" customHeight="1" x14ac:dyDescent="0.2">
      <c r="A14" s="231" t="s">
        <v>102</v>
      </c>
      <c r="B14" s="232">
        <v>45.121311693053208</v>
      </c>
      <c r="C14" s="233">
        <v>66769</v>
      </c>
      <c r="D14" s="233">
        <v>21354</v>
      </c>
      <c r="E14" s="233">
        <v>21882</v>
      </c>
      <c r="F14" s="233">
        <v>6012</v>
      </c>
      <c r="G14" s="233">
        <v>2408</v>
      </c>
      <c r="H14" s="233">
        <v>2856</v>
      </c>
      <c r="I14" s="233">
        <v>2496</v>
      </c>
      <c r="J14" s="233">
        <v>1069</v>
      </c>
      <c r="K14" s="233">
        <v>288</v>
      </c>
      <c r="L14" s="251">
        <v>8404</v>
      </c>
    </row>
    <row r="15" spans="1:18" s="234" customFormat="1" ht="15" customHeight="1" x14ac:dyDescent="0.2">
      <c r="A15" s="231" t="s">
        <v>103</v>
      </c>
      <c r="B15" s="232">
        <v>51.462154294032025</v>
      </c>
      <c r="C15" s="233">
        <v>69531</v>
      </c>
      <c r="D15" s="233">
        <v>29617</v>
      </c>
      <c r="E15" s="233">
        <v>24406</v>
      </c>
      <c r="F15" s="233">
        <v>5053</v>
      </c>
      <c r="G15" s="233">
        <v>2850</v>
      </c>
      <c r="H15" s="233">
        <v>3016</v>
      </c>
      <c r="I15" s="233">
        <v>442</v>
      </c>
      <c r="J15" s="233">
        <v>1294</v>
      </c>
      <c r="K15" s="233">
        <v>256</v>
      </c>
      <c r="L15" s="251">
        <v>2597</v>
      </c>
    </row>
    <row r="16" spans="1:18" s="234" customFormat="1" ht="16.899999999999999" customHeight="1" x14ac:dyDescent="0.2">
      <c r="A16" s="231" t="s">
        <v>104</v>
      </c>
      <c r="B16" s="232">
        <v>42.178873457671074</v>
      </c>
      <c r="C16" s="233">
        <v>50816</v>
      </c>
      <c r="D16" s="233">
        <v>13148</v>
      </c>
      <c r="E16" s="233">
        <v>22754</v>
      </c>
      <c r="F16" s="233">
        <v>4741</v>
      </c>
      <c r="G16" s="233">
        <v>1437</v>
      </c>
      <c r="H16" s="233">
        <v>3153</v>
      </c>
      <c r="I16" s="233">
        <v>2117</v>
      </c>
      <c r="J16" s="233">
        <v>1382</v>
      </c>
      <c r="K16" s="46">
        <v>0</v>
      </c>
      <c r="L16" s="251">
        <v>2084</v>
      </c>
    </row>
    <row r="17" spans="1:15" s="234" customFormat="1" ht="15" customHeight="1" x14ac:dyDescent="0.2">
      <c r="A17" s="231" t="s">
        <v>105</v>
      </c>
      <c r="B17" s="232">
        <v>59.651580253201999</v>
      </c>
      <c r="C17" s="233">
        <v>143845</v>
      </c>
      <c r="D17" s="233">
        <v>50642</v>
      </c>
      <c r="E17" s="233">
        <v>38810</v>
      </c>
      <c r="F17" s="233">
        <v>28973</v>
      </c>
      <c r="G17" s="233">
        <v>8422</v>
      </c>
      <c r="H17" s="233">
        <v>7247</v>
      </c>
      <c r="I17" s="233">
        <v>3744</v>
      </c>
      <c r="J17" s="233">
        <v>3001</v>
      </c>
      <c r="K17" s="233">
        <v>1309</v>
      </c>
      <c r="L17" s="251">
        <v>1697</v>
      </c>
    </row>
    <row r="18" spans="1:15" ht="18" customHeight="1" x14ac:dyDescent="0.25">
      <c r="A18" s="238" t="s">
        <v>106</v>
      </c>
      <c r="B18" s="239">
        <v>48.376369768228557</v>
      </c>
      <c r="C18" s="240">
        <v>930739</v>
      </c>
      <c r="D18" s="240">
        <v>274537</v>
      </c>
      <c r="E18" s="240">
        <v>342242</v>
      </c>
      <c r="F18" s="240">
        <v>121827</v>
      </c>
      <c r="G18" s="240">
        <v>30727</v>
      </c>
      <c r="H18" s="240">
        <v>54002</v>
      </c>
      <c r="I18" s="240">
        <v>25486</v>
      </c>
      <c r="J18" s="240">
        <v>19374</v>
      </c>
      <c r="K18" s="240">
        <v>14747</v>
      </c>
      <c r="L18" s="241">
        <v>47797</v>
      </c>
      <c r="N18" s="242"/>
      <c r="O18" s="242"/>
    </row>
    <row r="19" spans="1:15" s="234" customFormat="1" ht="15" customHeight="1" x14ac:dyDescent="0.2">
      <c r="A19" s="231" t="s">
        <v>107</v>
      </c>
      <c r="B19" s="232">
        <v>53.785846570149268</v>
      </c>
      <c r="C19" s="233">
        <v>158528</v>
      </c>
      <c r="D19" s="233">
        <v>82176</v>
      </c>
      <c r="E19" s="233">
        <v>35788</v>
      </c>
      <c r="F19" s="233">
        <v>13411</v>
      </c>
      <c r="G19" s="233">
        <v>6605</v>
      </c>
      <c r="H19" s="233">
        <v>3357</v>
      </c>
      <c r="I19" s="233">
        <v>3342</v>
      </c>
      <c r="J19" s="233">
        <v>2189</v>
      </c>
      <c r="K19" s="46">
        <v>0</v>
      </c>
      <c r="L19" s="251">
        <v>11660</v>
      </c>
    </row>
    <row r="20" spans="1:15" s="234" customFormat="1" ht="15" customHeight="1" x14ac:dyDescent="0.2">
      <c r="A20" s="231" t="s">
        <v>108</v>
      </c>
      <c r="B20" s="232">
        <v>58.690149815845579</v>
      </c>
      <c r="C20" s="233">
        <v>104965</v>
      </c>
      <c r="D20" s="233">
        <v>51607</v>
      </c>
      <c r="E20" s="233">
        <v>24974</v>
      </c>
      <c r="F20" s="233">
        <v>12603</v>
      </c>
      <c r="G20" s="233">
        <v>5440</v>
      </c>
      <c r="H20" s="233">
        <v>2726</v>
      </c>
      <c r="I20" s="46">
        <v>0</v>
      </c>
      <c r="J20" s="233">
        <v>793</v>
      </c>
      <c r="K20" s="46">
        <v>0</v>
      </c>
      <c r="L20" s="251">
        <v>6822</v>
      </c>
    </row>
    <row r="21" spans="1:15" s="234" customFormat="1" ht="15" customHeight="1" x14ac:dyDescent="0.2">
      <c r="A21" s="231" t="s">
        <v>81</v>
      </c>
      <c r="B21" s="232">
        <v>49.051426062457693</v>
      </c>
      <c r="C21" s="233">
        <v>131595</v>
      </c>
      <c r="D21" s="233">
        <v>37734</v>
      </c>
      <c r="E21" s="233">
        <v>51889</v>
      </c>
      <c r="F21" s="233">
        <v>17083</v>
      </c>
      <c r="G21" s="233">
        <v>5924</v>
      </c>
      <c r="H21" s="233">
        <v>7121</v>
      </c>
      <c r="I21" s="233">
        <v>4730</v>
      </c>
      <c r="J21" s="233">
        <v>3081</v>
      </c>
      <c r="K21" s="233">
        <v>3587</v>
      </c>
      <c r="L21" s="251">
        <v>446</v>
      </c>
    </row>
    <row r="22" spans="1:15" s="234" customFormat="1" ht="15" customHeight="1" x14ac:dyDescent="0.2">
      <c r="A22" s="231" t="s">
        <v>109</v>
      </c>
      <c r="B22" s="232">
        <v>50.696461773372071</v>
      </c>
      <c r="C22" s="233">
        <v>144466</v>
      </c>
      <c r="D22" s="233">
        <v>64161</v>
      </c>
      <c r="E22" s="233">
        <v>38801</v>
      </c>
      <c r="F22" s="233">
        <v>16794</v>
      </c>
      <c r="G22" s="233">
        <v>4921</v>
      </c>
      <c r="H22" s="233">
        <v>5090</v>
      </c>
      <c r="I22" s="233">
        <v>5391</v>
      </c>
      <c r="J22" s="46">
        <v>0</v>
      </c>
      <c r="K22" s="233">
        <v>9308</v>
      </c>
      <c r="L22" s="251">
        <v>0</v>
      </c>
    </row>
    <row r="23" spans="1:15" s="234" customFormat="1" ht="15" customHeight="1" x14ac:dyDescent="0.2">
      <c r="A23" s="231" t="s">
        <v>110</v>
      </c>
      <c r="B23" s="232">
        <v>51.242043047054274</v>
      </c>
      <c r="C23" s="233">
        <v>103300</v>
      </c>
      <c r="D23" s="233">
        <v>35979</v>
      </c>
      <c r="E23" s="233">
        <v>41096</v>
      </c>
      <c r="F23" s="233">
        <v>10743</v>
      </c>
      <c r="G23" s="233">
        <v>3482</v>
      </c>
      <c r="H23" s="233">
        <v>4549</v>
      </c>
      <c r="I23" s="233">
        <v>4476</v>
      </c>
      <c r="J23" s="233">
        <v>625</v>
      </c>
      <c r="K23" s="233">
        <v>2350</v>
      </c>
      <c r="L23" s="251">
        <v>0</v>
      </c>
    </row>
    <row r="24" spans="1:15" s="234" customFormat="1" ht="15" customHeight="1" x14ac:dyDescent="0.2">
      <c r="A24" s="231" t="s">
        <v>82</v>
      </c>
      <c r="B24" s="232">
        <v>53.654497966800996</v>
      </c>
      <c r="C24" s="233">
        <v>114648</v>
      </c>
      <c r="D24" s="233">
        <v>59985</v>
      </c>
      <c r="E24" s="233">
        <v>31302</v>
      </c>
      <c r="F24" s="233">
        <v>7826</v>
      </c>
      <c r="G24" s="233">
        <v>5895</v>
      </c>
      <c r="H24" s="233">
        <v>3664</v>
      </c>
      <c r="I24" s="46">
        <v>0</v>
      </c>
      <c r="J24" s="233">
        <v>2522</v>
      </c>
      <c r="K24" s="46">
        <v>0</v>
      </c>
      <c r="L24" s="251">
        <v>3454</v>
      </c>
    </row>
    <row r="25" spans="1:15" s="234" customFormat="1" ht="15" customHeight="1" x14ac:dyDescent="0.2">
      <c r="A25" s="231" t="s">
        <v>111</v>
      </c>
      <c r="B25" s="232">
        <v>57.07982114136064</v>
      </c>
      <c r="C25" s="233">
        <v>66112</v>
      </c>
      <c r="D25" s="233">
        <v>33639</v>
      </c>
      <c r="E25" s="233">
        <v>16726</v>
      </c>
      <c r="F25" s="233">
        <v>6294</v>
      </c>
      <c r="G25" s="233">
        <v>2764</v>
      </c>
      <c r="H25" s="233">
        <v>2088</v>
      </c>
      <c r="I25" s="46">
        <v>0</v>
      </c>
      <c r="J25" s="46">
        <v>0</v>
      </c>
      <c r="K25" s="233">
        <v>4601</v>
      </c>
      <c r="L25" s="251">
        <v>0</v>
      </c>
    </row>
    <row r="26" spans="1:15" s="234" customFormat="1" ht="15" customHeight="1" x14ac:dyDescent="0.2">
      <c r="A26" s="231" t="s">
        <v>112</v>
      </c>
      <c r="B26" s="232">
        <v>52.584561403508765</v>
      </c>
      <c r="C26" s="233">
        <v>147197</v>
      </c>
      <c r="D26" s="233">
        <v>50376</v>
      </c>
      <c r="E26" s="233">
        <v>56149</v>
      </c>
      <c r="F26" s="233">
        <v>15773</v>
      </c>
      <c r="G26" s="233">
        <v>7562</v>
      </c>
      <c r="H26" s="233">
        <v>6454</v>
      </c>
      <c r="I26" s="233">
        <v>4861</v>
      </c>
      <c r="J26" s="46">
        <v>0</v>
      </c>
      <c r="K26" s="233">
        <v>6022</v>
      </c>
      <c r="L26" s="251">
        <v>0</v>
      </c>
    </row>
    <row r="27" spans="1:15" s="234" customFormat="1" ht="15" customHeight="1" x14ac:dyDescent="0.2">
      <c r="A27" s="231" t="s">
        <v>83</v>
      </c>
      <c r="B27" s="232">
        <v>44.485207310162451</v>
      </c>
      <c r="C27" s="233">
        <v>148383</v>
      </c>
      <c r="D27" s="233">
        <v>60384</v>
      </c>
      <c r="E27" s="233">
        <v>46087</v>
      </c>
      <c r="F27" s="233">
        <v>12219</v>
      </c>
      <c r="G27" s="233">
        <v>7695</v>
      </c>
      <c r="H27" s="233">
        <v>6244</v>
      </c>
      <c r="I27" s="233">
        <v>4474</v>
      </c>
      <c r="J27" s="233">
        <v>2704</v>
      </c>
      <c r="K27" s="233">
        <v>6597</v>
      </c>
      <c r="L27" s="251">
        <v>1979</v>
      </c>
    </row>
    <row r="28" spans="1:15" s="234" customFormat="1" ht="15" customHeight="1" x14ac:dyDescent="0.2">
      <c r="A28" s="231" t="s">
        <v>113</v>
      </c>
      <c r="B28" s="232">
        <v>49.316242980237497</v>
      </c>
      <c r="C28" s="233">
        <v>124770</v>
      </c>
      <c r="D28" s="233">
        <v>46729</v>
      </c>
      <c r="E28" s="233">
        <v>44221</v>
      </c>
      <c r="F28" s="233">
        <v>12211</v>
      </c>
      <c r="G28" s="233">
        <v>5570</v>
      </c>
      <c r="H28" s="233">
        <v>4605</v>
      </c>
      <c r="I28" s="233">
        <v>5180</v>
      </c>
      <c r="J28" s="233">
        <v>1885</v>
      </c>
      <c r="K28" s="46">
        <v>0</v>
      </c>
      <c r="L28" s="251">
        <v>4369</v>
      </c>
    </row>
    <row r="29" spans="1:15" s="234" customFormat="1" ht="15" customHeight="1" x14ac:dyDescent="0.2">
      <c r="A29" s="231" t="s">
        <v>114</v>
      </c>
      <c r="B29" s="232">
        <v>52.384919808373255</v>
      </c>
      <c r="C29" s="233">
        <v>57040</v>
      </c>
      <c r="D29" s="233">
        <v>30943</v>
      </c>
      <c r="E29" s="233">
        <v>13264</v>
      </c>
      <c r="F29" s="233">
        <v>3984</v>
      </c>
      <c r="G29" s="233">
        <v>2120</v>
      </c>
      <c r="H29" s="233">
        <v>1538</v>
      </c>
      <c r="I29" s="46">
        <v>0</v>
      </c>
      <c r="J29" s="46">
        <v>0</v>
      </c>
      <c r="K29" s="46">
        <v>0</v>
      </c>
      <c r="L29" s="251">
        <v>5191</v>
      </c>
    </row>
    <row r="30" spans="1:15" s="234" customFormat="1" ht="15" customHeight="1" x14ac:dyDescent="0.2">
      <c r="A30" s="231" t="s">
        <v>115</v>
      </c>
      <c r="B30" s="232">
        <v>50.612951062778052</v>
      </c>
      <c r="C30" s="233">
        <v>121081</v>
      </c>
      <c r="D30" s="233">
        <v>62777</v>
      </c>
      <c r="E30" s="233">
        <v>25918</v>
      </c>
      <c r="F30" s="233">
        <v>13477</v>
      </c>
      <c r="G30" s="233">
        <v>5313</v>
      </c>
      <c r="H30" s="233">
        <v>4964</v>
      </c>
      <c r="I30" s="233">
        <v>4356</v>
      </c>
      <c r="J30" s="233">
        <v>1465</v>
      </c>
      <c r="K30" s="46">
        <v>0</v>
      </c>
      <c r="L30" s="251">
        <v>2811</v>
      </c>
    </row>
    <row r="31" spans="1:15" s="234" customFormat="1" ht="15" customHeight="1" x14ac:dyDescent="0.2">
      <c r="A31" s="231" t="s">
        <v>116</v>
      </c>
      <c r="B31" s="232">
        <v>47.998042327727816</v>
      </c>
      <c r="C31" s="233">
        <v>237218</v>
      </c>
      <c r="D31" s="233">
        <v>80129</v>
      </c>
      <c r="E31" s="233">
        <v>95943</v>
      </c>
      <c r="F31" s="233">
        <v>20896</v>
      </c>
      <c r="G31" s="233">
        <v>9153</v>
      </c>
      <c r="H31" s="233">
        <v>12482</v>
      </c>
      <c r="I31" s="46">
        <v>0</v>
      </c>
      <c r="J31" s="233">
        <v>6101</v>
      </c>
      <c r="K31" s="46">
        <v>0</v>
      </c>
      <c r="L31" s="251">
        <v>12514</v>
      </c>
    </row>
    <row r="32" spans="1:15" s="234" customFormat="1" ht="15" customHeight="1" x14ac:dyDescent="0.2">
      <c r="A32" s="231" t="s">
        <v>117</v>
      </c>
      <c r="B32" s="232">
        <v>51.680317283826312</v>
      </c>
      <c r="C32" s="233">
        <v>116120</v>
      </c>
      <c r="D32" s="233">
        <v>42238</v>
      </c>
      <c r="E32" s="233">
        <v>41527</v>
      </c>
      <c r="F32" s="233">
        <v>10299</v>
      </c>
      <c r="G32" s="233">
        <v>7371</v>
      </c>
      <c r="H32" s="233">
        <v>5132</v>
      </c>
      <c r="I32" s="233">
        <v>3359</v>
      </c>
      <c r="J32" s="46">
        <v>0</v>
      </c>
      <c r="K32" s="46">
        <v>0</v>
      </c>
      <c r="L32" s="251">
        <v>6194</v>
      </c>
    </row>
    <row r="33" spans="1:18" s="234" customFormat="1" ht="15" customHeight="1" x14ac:dyDescent="0.2">
      <c r="A33" s="231" t="s">
        <v>118</v>
      </c>
      <c r="B33" s="232">
        <v>51.1827514406082</v>
      </c>
      <c r="C33" s="233">
        <v>125284</v>
      </c>
      <c r="D33" s="233">
        <v>53751</v>
      </c>
      <c r="E33" s="233">
        <v>34997</v>
      </c>
      <c r="F33" s="233">
        <v>9445</v>
      </c>
      <c r="G33" s="233">
        <v>6368</v>
      </c>
      <c r="H33" s="233">
        <v>4065</v>
      </c>
      <c r="I33" s="233">
        <v>4241</v>
      </c>
      <c r="J33" s="233">
        <v>1888</v>
      </c>
      <c r="K33" s="233">
        <v>8458</v>
      </c>
      <c r="L33" s="251">
        <v>2071</v>
      </c>
    </row>
    <row r="34" spans="1:18" s="234" customFormat="1" ht="15" customHeight="1" x14ac:dyDescent="0.2">
      <c r="A34" s="231" t="s">
        <v>119</v>
      </c>
      <c r="B34" s="232">
        <v>56.006007263429112</v>
      </c>
      <c r="C34" s="233">
        <v>197914</v>
      </c>
      <c r="D34" s="233">
        <v>88019</v>
      </c>
      <c r="E34" s="233">
        <v>62477</v>
      </c>
      <c r="F34" s="233">
        <v>21825</v>
      </c>
      <c r="G34" s="233">
        <v>8938</v>
      </c>
      <c r="H34" s="233">
        <v>7445</v>
      </c>
      <c r="I34" s="46">
        <v>0</v>
      </c>
      <c r="J34" s="46">
        <v>0</v>
      </c>
      <c r="K34" s="46">
        <v>0</v>
      </c>
      <c r="L34" s="251">
        <v>9210</v>
      </c>
    </row>
    <row r="35" spans="1:18" s="234" customFormat="1" ht="15" customHeight="1" x14ac:dyDescent="0.2">
      <c r="A35" s="231" t="s">
        <v>120</v>
      </c>
      <c r="B35" s="232">
        <v>50.162954581790899</v>
      </c>
      <c r="C35" s="233">
        <v>160262</v>
      </c>
      <c r="D35" s="233">
        <v>47165</v>
      </c>
      <c r="E35" s="233">
        <v>67078</v>
      </c>
      <c r="F35" s="233">
        <v>17987</v>
      </c>
      <c r="G35" s="233">
        <v>5454</v>
      </c>
      <c r="H35" s="233">
        <v>7938</v>
      </c>
      <c r="I35" s="46">
        <v>0</v>
      </c>
      <c r="J35" s="233">
        <v>4851</v>
      </c>
      <c r="K35" s="233">
        <v>4310</v>
      </c>
      <c r="L35" s="251">
        <v>5479</v>
      </c>
    </row>
    <row r="36" spans="1:18" s="234" customFormat="1" ht="15" customHeight="1" x14ac:dyDescent="0.2">
      <c r="A36" s="243" t="s">
        <v>121</v>
      </c>
      <c r="B36" s="244">
        <v>55.384787022781538</v>
      </c>
      <c r="C36" s="233">
        <v>122561</v>
      </c>
      <c r="D36" s="233">
        <v>55094</v>
      </c>
      <c r="E36" s="233">
        <v>31088</v>
      </c>
      <c r="F36" s="233">
        <v>14550</v>
      </c>
      <c r="G36" s="233">
        <v>6314</v>
      </c>
      <c r="H36" s="233">
        <v>3618</v>
      </c>
      <c r="I36" s="233">
        <v>3636</v>
      </c>
      <c r="J36" s="233">
        <v>1979</v>
      </c>
      <c r="K36" s="46">
        <v>0</v>
      </c>
      <c r="L36" s="251">
        <v>6282</v>
      </c>
      <c r="N36" s="236"/>
      <c r="O36" s="237"/>
      <c r="P36" s="237"/>
      <c r="Q36" s="237"/>
      <c r="R36" s="237"/>
    </row>
    <row r="37" spans="1:18" ht="18" customHeight="1" x14ac:dyDescent="0.25">
      <c r="A37" s="245" t="s">
        <v>122</v>
      </c>
      <c r="B37" s="246">
        <v>51.427710360689986</v>
      </c>
      <c r="C37" s="240">
        <v>2381444</v>
      </c>
      <c r="D37" s="240">
        <v>982886</v>
      </c>
      <c r="E37" s="240">
        <v>759325</v>
      </c>
      <c r="F37" s="240">
        <v>237420</v>
      </c>
      <c r="G37" s="240">
        <v>106889</v>
      </c>
      <c r="H37" s="240">
        <v>93080</v>
      </c>
      <c r="I37" s="240">
        <v>48046</v>
      </c>
      <c r="J37" s="240">
        <v>30083</v>
      </c>
      <c r="K37" s="240">
        <v>45233</v>
      </c>
      <c r="L37" s="241">
        <v>78482</v>
      </c>
    </row>
    <row r="38" spans="1:18" ht="18" customHeight="1" thickBot="1" x14ac:dyDescent="0.3">
      <c r="A38" s="247" t="s">
        <v>123</v>
      </c>
      <c r="B38" s="248">
        <v>50.533301302954349</v>
      </c>
      <c r="C38" s="249">
        <v>3312183</v>
      </c>
      <c r="D38" s="249">
        <v>1257423</v>
      </c>
      <c r="E38" s="249">
        <v>1101567</v>
      </c>
      <c r="F38" s="249">
        <v>359247</v>
      </c>
      <c r="G38" s="249">
        <v>137616</v>
      </c>
      <c r="H38" s="249">
        <v>147082</v>
      </c>
      <c r="I38" s="249">
        <v>73532</v>
      </c>
      <c r="J38" s="249">
        <v>49457</v>
      </c>
      <c r="K38" s="249">
        <v>59980</v>
      </c>
      <c r="L38" s="264">
        <v>126279</v>
      </c>
    </row>
    <row r="39" spans="1:18" ht="15" customHeight="1" thickTop="1" x14ac:dyDescent="0.25">
      <c r="A39" s="250" t="s">
        <v>124</v>
      </c>
      <c r="B39" s="232"/>
      <c r="C39" s="233"/>
      <c r="D39" s="233"/>
      <c r="E39" s="233"/>
      <c r="F39" s="233"/>
      <c r="G39" s="233"/>
      <c r="H39" s="233"/>
      <c r="I39" s="233"/>
      <c r="J39" s="233"/>
      <c r="K39" s="273"/>
      <c r="L39" s="251"/>
    </row>
    <row r="40" spans="1:18" ht="15" customHeight="1" x14ac:dyDescent="0.25">
      <c r="A40" s="250" t="s">
        <v>136</v>
      </c>
      <c r="B40" s="232">
        <v>49.479388744549887</v>
      </c>
      <c r="C40" s="233">
        <v>3716086</v>
      </c>
      <c r="D40" s="233">
        <v>1379068</v>
      </c>
      <c r="E40" s="233">
        <v>1106173</v>
      </c>
      <c r="F40" s="233">
        <v>461881</v>
      </c>
      <c r="G40" s="233">
        <v>196150</v>
      </c>
      <c r="H40" s="233">
        <v>179841</v>
      </c>
      <c r="I40" s="233">
        <v>105953</v>
      </c>
      <c r="J40" s="233">
        <v>67721</v>
      </c>
      <c r="K40" s="216" t="s">
        <v>202</v>
      </c>
      <c r="L40" s="251">
        <v>219299</v>
      </c>
      <c r="N40" s="242"/>
    </row>
    <row r="41" spans="1:18" ht="15" customHeight="1" x14ac:dyDescent="0.25">
      <c r="A41" s="252" t="s">
        <v>142</v>
      </c>
      <c r="B41" s="253">
        <v>49.970776074543146</v>
      </c>
      <c r="C41" s="254">
        <v>7028269</v>
      </c>
      <c r="D41" s="270">
        <v>2636491</v>
      </c>
      <c r="E41" s="270">
        <v>2207740</v>
      </c>
      <c r="F41" s="270">
        <v>821128</v>
      </c>
      <c r="G41" s="270">
        <v>333766</v>
      </c>
      <c r="H41" s="270">
        <v>326923</v>
      </c>
      <c r="I41" s="270">
        <v>179485</v>
      </c>
      <c r="J41" s="270">
        <v>117178</v>
      </c>
      <c r="K41" s="274" t="s">
        <v>202</v>
      </c>
      <c r="L41" s="255">
        <v>405558</v>
      </c>
    </row>
    <row r="42" spans="1:18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18" ht="12" customHeight="1" x14ac:dyDescent="0.25">
      <c r="A43" s="257" t="s">
        <v>201</v>
      </c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18" x14ac:dyDescent="0.25">
      <c r="A44" s="31" t="s">
        <v>262</v>
      </c>
      <c r="B44" s="32"/>
      <c r="C44" s="32"/>
      <c r="D44" s="30"/>
      <c r="E44" s="259"/>
      <c r="F44" s="259"/>
      <c r="G44" s="259"/>
      <c r="H44" s="259"/>
      <c r="I44" s="259"/>
      <c r="J44" s="259"/>
      <c r="K44" s="259"/>
    </row>
    <row r="45" spans="1:18" x14ac:dyDescent="0.25">
      <c r="A45" s="258" t="s">
        <v>125</v>
      </c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18" x14ac:dyDescent="0.25">
      <c r="A46" s="257"/>
      <c r="B46" s="257"/>
      <c r="C46" s="257"/>
    </row>
    <row r="47" spans="1:18" x14ac:dyDescent="0.25">
      <c r="A47" s="257"/>
      <c r="B47" s="257"/>
      <c r="C47" s="257"/>
    </row>
  </sheetData>
  <mergeCells count="13">
    <mergeCell ref="L7:L8"/>
    <mergeCell ref="I7:I8"/>
    <mergeCell ref="J7:J8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K7:K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48"/>
  <sheetViews>
    <sheetView zoomScaleNormal="100" workbookViewId="0">
      <selection activeCell="A19" sqref="A19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4" x14ac:dyDescent="0.25">
      <c r="A1" s="228" t="s">
        <v>88</v>
      </c>
    </row>
    <row r="2" spans="1:14" x14ac:dyDescent="0.25">
      <c r="A2" s="228"/>
    </row>
    <row r="3" spans="1:14" x14ac:dyDescent="0.25">
      <c r="A3" s="315" t="s">
        <v>157</v>
      </c>
    </row>
    <row r="4" spans="1:14" x14ac:dyDescent="0.25">
      <c r="A4" s="230" t="s">
        <v>89</v>
      </c>
    </row>
    <row r="5" spans="1:14" ht="5.0999999999999996" customHeight="1" x14ac:dyDescent="0.25">
      <c r="A5" s="230"/>
    </row>
    <row r="6" spans="1:14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4" ht="28.5" customHeight="1" x14ac:dyDescent="0.25">
      <c r="A7" s="487"/>
      <c r="B7" s="490"/>
      <c r="C7" s="490"/>
      <c r="D7" s="495" t="s">
        <v>6</v>
      </c>
      <c r="E7" s="495" t="s">
        <v>7</v>
      </c>
      <c r="F7" s="495" t="s">
        <v>94</v>
      </c>
      <c r="G7" s="495" t="s">
        <v>9</v>
      </c>
      <c r="H7" s="495" t="s">
        <v>10</v>
      </c>
      <c r="I7" s="495" t="s">
        <v>209</v>
      </c>
      <c r="J7" s="495" t="s">
        <v>244</v>
      </c>
      <c r="K7" s="497" t="s">
        <v>250</v>
      </c>
      <c r="L7" s="495" t="s">
        <v>96</v>
      </c>
    </row>
    <row r="8" spans="1:14" ht="28.5" customHeight="1" x14ac:dyDescent="0.25">
      <c r="A8" s="488"/>
      <c r="B8" s="491"/>
      <c r="C8" s="491"/>
      <c r="D8" s="496"/>
      <c r="E8" s="496"/>
      <c r="F8" s="496"/>
      <c r="G8" s="496"/>
      <c r="H8" s="496"/>
      <c r="I8" s="496"/>
      <c r="J8" s="496"/>
      <c r="K8" s="498"/>
      <c r="L8" s="496"/>
    </row>
    <row r="9" spans="1:14" ht="32.1" customHeight="1" x14ac:dyDescent="0.25">
      <c r="A9" s="317" t="s">
        <v>194</v>
      </c>
      <c r="B9" s="232">
        <v>56.442800061919783</v>
      </c>
      <c r="C9" s="233">
        <v>727813</v>
      </c>
      <c r="D9" s="233">
        <v>327538</v>
      </c>
      <c r="E9" s="233">
        <v>193137</v>
      </c>
      <c r="F9" s="233">
        <v>91362</v>
      </c>
      <c r="G9" s="233">
        <v>35719</v>
      </c>
      <c r="H9" s="233">
        <v>24393</v>
      </c>
      <c r="I9" s="233">
        <v>10722</v>
      </c>
      <c r="J9" s="233">
        <v>7962</v>
      </c>
      <c r="K9" s="322">
        <v>1309</v>
      </c>
      <c r="L9" s="251">
        <v>35671</v>
      </c>
    </row>
    <row r="10" spans="1:14" ht="32.1" customHeight="1" x14ac:dyDescent="0.25">
      <c r="A10" s="317" t="s">
        <v>195</v>
      </c>
      <c r="B10" s="232">
        <v>51.374454059256699</v>
      </c>
      <c r="C10" s="233">
        <v>835770</v>
      </c>
      <c r="D10" s="233">
        <v>332575</v>
      </c>
      <c r="E10" s="233">
        <v>262632</v>
      </c>
      <c r="F10" s="233">
        <v>95769</v>
      </c>
      <c r="G10" s="233">
        <v>33410</v>
      </c>
      <c r="H10" s="233">
        <v>37128</v>
      </c>
      <c r="I10" s="233">
        <v>24264</v>
      </c>
      <c r="J10" s="233">
        <v>6750</v>
      </c>
      <c r="K10" s="323">
        <v>33189</v>
      </c>
      <c r="L10" s="251">
        <v>10053</v>
      </c>
    </row>
    <row r="11" spans="1:14" ht="32.1" customHeight="1" x14ac:dyDescent="0.25">
      <c r="A11" s="317" t="s">
        <v>196</v>
      </c>
      <c r="B11" s="232">
        <v>49.887030192000601</v>
      </c>
      <c r="C11" s="233">
        <v>561475</v>
      </c>
      <c r="D11" s="233">
        <v>247301</v>
      </c>
      <c r="E11" s="233">
        <v>167177</v>
      </c>
      <c r="F11" s="233">
        <v>43773</v>
      </c>
      <c r="G11" s="233">
        <v>29449</v>
      </c>
      <c r="H11" s="323">
        <v>20643</v>
      </c>
      <c r="I11" s="323">
        <v>12074</v>
      </c>
      <c r="J11" s="323">
        <v>7114</v>
      </c>
      <c r="K11" s="323">
        <v>15055</v>
      </c>
      <c r="L11" s="251">
        <v>18889</v>
      </c>
    </row>
    <row r="12" spans="1:14" ht="32.1" customHeight="1" x14ac:dyDescent="0.25">
      <c r="A12" s="317" t="s">
        <v>197</v>
      </c>
      <c r="B12" s="232">
        <v>47.260928830760598</v>
      </c>
      <c r="C12" s="233">
        <v>1187125</v>
      </c>
      <c r="D12" s="233">
        <v>350009</v>
      </c>
      <c r="E12" s="233">
        <v>478621</v>
      </c>
      <c r="F12" s="233">
        <v>128343</v>
      </c>
      <c r="G12" s="233">
        <v>39038</v>
      </c>
      <c r="H12" s="233">
        <v>64918</v>
      </c>
      <c r="I12" s="233">
        <v>26472</v>
      </c>
      <c r="J12" s="233">
        <v>27631</v>
      </c>
      <c r="K12" s="324">
        <v>10427</v>
      </c>
      <c r="L12" s="251">
        <v>61666</v>
      </c>
    </row>
    <row r="13" spans="1:14" ht="32.1" customHeight="1" thickBot="1" x14ac:dyDescent="0.3">
      <c r="A13" s="247" t="s">
        <v>123</v>
      </c>
      <c r="B13" s="248">
        <v>50.533301302954349</v>
      </c>
      <c r="C13" s="249">
        <v>3312183</v>
      </c>
      <c r="D13" s="249">
        <v>1257423</v>
      </c>
      <c r="E13" s="249">
        <v>1101567</v>
      </c>
      <c r="F13" s="249">
        <v>359247</v>
      </c>
      <c r="G13" s="249">
        <v>137616</v>
      </c>
      <c r="H13" s="249">
        <v>147082</v>
      </c>
      <c r="I13" s="249">
        <v>73532</v>
      </c>
      <c r="J13" s="249">
        <v>49457</v>
      </c>
      <c r="K13" s="319">
        <v>59980</v>
      </c>
      <c r="L13" s="264">
        <v>126279</v>
      </c>
    </row>
    <row r="14" spans="1:14" ht="15" customHeight="1" thickTop="1" x14ac:dyDescent="0.25">
      <c r="A14" s="250" t="s">
        <v>124</v>
      </c>
      <c r="B14" s="232"/>
      <c r="C14" s="233"/>
      <c r="D14" s="233"/>
      <c r="E14" s="233"/>
      <c r="F14" s="233"/>
      <c r="G14" s="233"/>
      <c r="H14" s="233"/>
      <c r="I14" s="233"/>
      <c r="J14" s="233"/>
      <c r="K14" s="320"/>
      <c r="L14" s="321"/>
    </row>
    <row r="15" spans="1:14" ht="18" customHeight="1" x14ac:dyDescent="0.25">
      <c r="A15" s="250" t="s">
        <v>136</v>
      </c>
      <c r="B15" s="232">
        <v>49.479388744549887</v>
      </c>
      <c r="C15" s="233">
        <v>3716086</v>
      </c>
      <c r="D15" s="233">
        <v>1379068</v>
      </c>
      <c r="E15" s="233">
        <v>1106173</v>
      </c>
      <c r="F15" s="233">
        <v>461881</v>
      </c>
      <c r="G15" s="233">
        <v>196150</v>
      </c>
      <c r="H15" s="233">
        <v>179841</v>
      </c>
      <c r="I15" s="233">
        <v>105953</v>
      </c>
      <c r="J15" s="233">
        <v>67721</v>
      </c>
      <c r="K15" s="351" t="s">
        <v>202</v>
      </c>
      <c r="L15" s="251">
        <v>219299</v>
      </c>
      <c r="N15" s="242"/>
    </row>
    <row r="16" spans="1:14" ht="15" customHeight="1" x14ac:dyDescent="0.25">
      <c r="A16" s="252" t="s">
        <v>142</v>
      </c>
      <c r="B16" s="253">
        <v>49.970776074543146</v>
      </c>
      <c r="C16" s="254">
        <v>7028269</v>
      </c>
      <c r="D16" s="254">
        <v>2636491</v>
      </c>
      <c r="E16" s="254">
        <v>2207740</v>
      </c>
      <c r="F16" s="254">
        <v>821128</v>
      </c>
      <c r="G16" s="254">
        <v>333766</v>
      </c>
      <c r="H16" s="254">
        <v>326923</v>
      </c>
      <c r="I16" s="254">
        <v>179485</v>
      </c>
      <c r="J16" s="254">
        <v>117178</v>
      </c>
      <c r="K16" s="352" t="s">
        <v>202</v>
      </c>
      <c r="L16" s="255">
        <v>405558</v>
      </c>
    </row>
    <row r="17" spans="1:12" ht="5.0999999999999996" customHeight="1" x14ac:dyDescent="0.25">
      <c r="A17" s="228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</row>
    <row r="18" spans="1:12" x14ac:dyDescent="0.25">
      <c r="A18" s="257" t="s">
        <v>201</v>
      </c>
      <c r="B18" s="258"/>
      <c r="C18" s="258"/>
      <c r="D18" s="256"/>
      <c r="E18" s="256"/>
      <c r="F18" s="256"/>
      <c r="G18" s="256"/>
      <c r="H18" s="256"/>
      <c r="I18" s="256"/>
      <c r="J18" s="256"/>
      <c r="K18" s="256"/>
      <c r="L18" s="256"/>
    </row>
    <row r="19" spans="1:12" x14ac:dyDescent="0.25">
      <c r="B19" s="258"/>
      <c r="C19" s="258"/>
      <c r="D19" s="256"/>
      <c r="E19" s="256"/>
      <c r="F19" s="256"/>
      <c r="G19" s="256"/>
      <c r="H19" s="256"/>
      <c r="I19" s="256"/>
      <c r="J19" s="256"/>
      <c r="K19" s="256"/>
      <c r="L19" s="256"/>
    </row>
    <row r="20" spans="1:12" x14ac:dyDescent="0.25">
      <c r="A20" s="258" t="s">
        <v>125</v>
      </c>
    </row>
    <row r="21" spans="1:12" x14ac:dyDescent="0.25">
      <c r="A21" s="257"/>
      <c r="B21" s="257"/>
      <c r="C21" s="260"/>
      <c r="D21" s="260"/>
      <c r="E21" s="260"/>
      <c r="F21" s="260"/>
      <c r="G21" s="260"/>
      <c r="H21" s="260"/>
      <c r="I21" s="260"/>
      <c r="J21" s="260"/>
      <c r="K21" s="260"/>
      <c r="L21" s="260"/>
    </row>
    <row r="22" spans="1:12" x14ac:dyDescent="0.25">
      <c r="A22" s="257"/>
      <c r="B22" s="257"/>
      <c r="C22" s="257"/>
    </row>
    <row r="23" spans="1:12" x14ac:dyDescent="0.25">
      <c r="A23" s="257"/>
      <c r="B23" s="257"/>
      <c r="C23" s="257"/>
    </row>
    <row r="29" spans="1:12" x14ac:dyDescent="0.25">
      <c r="A29" s="228" t="s">
        <v>88</v>
      </c>
    </row>
    <row r="30" spans="1:12" x14ac:dyDescent="0.25">
      <c r="A30" s="228"/>
    </row>
    <row r="31" spans="1:12" x14ac:dyDescent="0.25">
      <c r="A31" s="315" t="s">
        <v>126</v>
      </c>
    </row>
    <row r="32" spans="1:12" x14ac:dyDescent="0.25">
      <c r="A32" s="230" t="s">
        <v>89</v>
      </c>
    </row>
    <row r="33" spans="1:14" x14ac:dyDescent="0.25">
      <c r="A33" s="230"/>
    </row>
    <row r="34" spans="1:14" ht="18" customHeight="1" x14ac:dyDescent="0.25">
      <c r="A34" s="486" t="s">
        <v>90</v>
      </c>
      <c r="B34" s="489" t="s">
        <v>91</v>
      </c>
      <c r="C34" s="489" t="s">
        <v>92</v>
      </c>
      <c r="D34" s="492" t="s">
        <v>93</v>
      </c>
      <c r="E34" s="493"/>
      <c r="F34" s="493"/>
      <c r="G34" s="493"/>
      <c r="H34" s="493"/>
      <c r="I34" s="493"/>
      <c r="J34" s="493"/>
      <c r="K34" s="493"/>
      <c r="L34" s="494"/>
    </row>
    <row r="35" spans="1:14" ht="28.5" customHeight="1" x14ac:dyDescent="0.25">
      <c r="A35" s="487"/>
      <c r="B35" s="490"/>
      <c r="C35" s="490"/>
      <c r="D35" s="495" t="s">
        <v>6</v>
      </c>
      <c r="E35" s="495" t="s">
        <v>7</v>
      </c>
      <c r="F35" s="495" t="s">
        <v>94</v>
      </c>
      <c r="G35" s="495" t="s">
        <v>9</v>
      </c>
      <c r="H35" s="495" t="s">
        <v>10</v>
      </c>
      <c r="I35" s="277"/>
      <c r="J35" s="277"/>
      <c r="K35" s="497" t="s">
        <v>250</v>
      </c>
      <c r="L35" s="495" t="s">
        <v>96</v>
      </c>
    </row>
    <row r="36" spans="1:14" ht="28.5" customHeight="1" x14ac:dyDescent="0.25">
      <c r="A36" s="488"/>
      <c r="B36" s="491"/>
      <c r="C36" s="491"/>
      <c r="D36" s="496"/>
      <c r="E36" s="496"/>
      <c r="F36" s="496"/>
      <c r="G36" s="496"/>
      <c r="H36" s="496"/>
      <c r="I36" s="278"/>
      <c r="J36" s="278"/>
      <c r="K36" s="498"/>
      <c r="L36" s="496"/>
    </row>
    <row r="37" spans="1:14" ht="32.1" customHeight="1" x14ac:dyDescent="0.25">
      <c r="A37" s="317" t="s">
        <v>194</v>
      </c>
      <c r="B37" s="232">
        <f>Wahlbeteiligung!D40</f>
        <v>58.898157337124161</v>
      </c>
      <c r="C37" s="233">
        <f>'Absolut_endg Erg_2009'!C17+'Absolut_endg Erg_2009'!C19+'Absolut_endg Erg_2009'!C20+'Absolut_endg Erg_2009'!C34+'Absolut_endg Erg_2009'!C36</f>
        <v>734788</v>
      </c>
      <c r="D37" s="233">
        <f>'Absolut_endg Erg_2009'!D17+'Absolut_endg Erg_2009'!D19+'Absolut_endg Erg_2009'!D20+'Absolut_endg Erg_2009'!D34+'Absolut_endg Erg_2009'!D36</f>
        <v>338710</v>
      </c>
      <c r="E37" s="233">
        <f>'Absolut_endg Erg_2009'!E17+'Absolut_endg Erg_2009'!E19+'Absolut_endg Erg_2009'!E20+'Absolut_endg Erg_2009'!E34+'Absolut_endg Erg_2009'!E36</f>
        <v>179660</v>
      </c>
      <c r="F37" s="233">
        <f>'Absolut_endg Erg_2009'!F17+'Absolut_endg Erg_2009'!F19+'Absolut_endg Erg_2009'!F20+'Absolut_endg Erg_2009'!F34+'Absolut_endg Erg_2009'!F36</f>
        <v>87197</v>
      </c>
      <c r="G37" s="233">
        <f>'Absolut_endg Erg_2009'!G17+'Absolut_endg Erg_2009'!G19+'Absolut_endg Erg_2009'!G20+'Absolut_endg Erg_2009'!G34+'Absolut_endg Erg_2009'!G36</f>
        <v>70141</v>
      </c>
      <c r="H37" s="233">
        <f>'Absolut_endg Erg_2009'!H17+'Absolut_endg Erg_2009'!H19+'Absolut_endg Erg_2009'!H20+'Absolut_endg Erg_2009'!H34+'Absolut_endg Erg_2009'!H36</f>
        <v>22262</v>
      </c>
      <c r="I37" s="233"/>
      <c r="J37" s="233"/>
      <c r="K37" s="322">
        <f>'Absolut_endg Erg_2009'!I17+'Absolut_endg Erg_2009'!I19+'Absolut_endg Erg_2009'!I20+'Absolut_endg Erg_2009'!I34+'Absolut_endg Erg_2009'!I36</f>
        <v>2159</v>
      </c>
      <c r="L37" s="251">
        <f>'Absolut_endg Erg_2009'!J17+'Absolut_endg Erg_2009'!J19+'Absolut_endg Erg_2009'!J20+'Absolut_endg Erg_2009'!J34+'Absolut_endg Erg_2009'!J36</f>
        <v>34659</v>
      </c>
    </row>
    <row r="38" spans="1:14" ht="32.1" customHeight="1" x14ac:dyDescent="0.25">
      <c r="A38" s="317" t="s">
        <v>195</v>
      </c>
      <c r="B38" s="232">
        <f>Wahlbeteiligung!D41</f>
        <v>54.22522398077566</v>
      </c>
      <c r="C38" s="233">
        <f>'Absolut_endg Erg_2009'!C9+'Absolut_endg Erg_2009'!C22+'Absolut_endg Erg_2009'!C23+'Absolut_endg Erg_2009'!C25+'Absolut_endg Erg_2009'!C26+'Absolut_endg Erg_2009'!C28+'Absolut_endg Erg_2009'!C30</f>
        <v>874160</v>
      </c>
      <c r="D38" s="233">
        <f>'Absolut_endg Erg_2009'!D9+'Absolut_endg Erg_2009'!D22+'Absolut_endg Erg_2009'!D23+'Absolut_endg Erg_2009'!D25+'Absolut_endg Erg_2009'!D26+'Absolut_endg Erg_2009'!D28+'Absolut_endg Erg_2009'!D30</f>
        <v>354349</v>
      </c>
      <c r="E38" s="233">
        <f>'Absolut_endg Erg_2009'!E9+'Absolut_endg Erg_2009'!E22+'Absolut_endg Erg_2009'!E23+'Absolut_endg Erg_2009'!E25+'Absolut_endg Erg_2009'!E26+'Absolut_endg Erg_2009'!E28+'Absolut_endg Erg_2009'!E30</f>
        <v>256365</v>
      </c>
      <c r="F38" s="233">
        <f>'Absolut_endg Erg_2009'!F9+'Absolut_endg Erg_2009'!F22+'Absolut_endg Erg_2009'!F23+'Absolut_endg Erg_2009'!F25+'Absolut_endg Erg_2009'!F26+'Absolut_endg Erg_2009'!F28+'Absolut_endg Erg_2009'!F30</f>
        <v>100079</v>
      </c>
      <c r="G38" s="233">
        <f>'Absolut_endg Erg_2009'!G9+'Absolut_endg Erg_2009'!G22+'Absolut_endg Erg_2009'!G23+'Absolut_endg Erg_2009'!G25+'Absolut_endg Erg_2009'!G26+'Absolut_endg Erg_2009'!G28+'Absolut_endg Erg_2009'!G30</f>
        <v>75903</v>
      </c>
      <c r="H38" s="233">
        <f>'Absolut_endg Erg_2009'!H9+'Absolut_endg Erg_2009'!H22+'Absolut_endg Erg_2009'!H23+'Absolut_endg Erg_2009'!H25+'Absolut_endg Erg_2009'!H26+'Absolut_endg Erg_2009'!H28+'Absolut_endg Erg_2009'!H30</f>
        <v>33580</v>
      </c>
      <c r="I38" s="233"/>
      <c r="J38" s="233"/>
      <c r="K38" s="323">
        <f>'Absolut_endg Erg_2009'!I9+'Absolut_endg Erg_2009'!I22+'Absolut_endg Erg_2009'!I23+'Absolut_endg Erg_2009'!I25+'Absolut_endg Erg_2009'!I26+'Absolut_endg Erg_2009'!I28+'Absolut_endg Erg_2009'!I30</f>
        <v>27674</v>
      </c>
      <c r="L38" s="251">
        <f>'Absolut_endg Erg_2009'!J9+'Absolut_endg Erg_2009'!J22+'Absolut_endg Erg_2009'!J23+'Absolut_endg Erg_2009'!J25+'Absolut_endg Erg_2009'!J26+'Absolut_endg Erg_2009'!J28+'Absolut_endg Erg_2009'!J30</f>
        <v>26210</v>
      </c>
    </row>
    <row r="39" spans="1:14" ht="32.1" customHeight="1" x14ac:dyDescent="0.25">
      <c r="A39" s="317" t="s">
        <v>196</v>
      </c>
      <c r="B39" s="232">
        <f>Wahlbeteiligung!D42</f>
        <v>53.127118644067792</v>
      </c>
      <c r="C39" s="233">
        <f>'Absolut_endg Erg_2009'!C24+'Absolut_endg Erg_2009'!C27+'Absolut_endg Erg_2009'!C29+'Absolut_endg Erg_2009'!C32+'Absolut_endg Erg_2009'!C33</f>
        <v>602766</v>
      </c>
      <c r="D39" s="233">
        <f>'Absolut_endg Erg_2009'!D24+'Absolut_endg Erg_2009'!D27+'Absolut_endg Erg_2009'!D29+'Absolut_endg Erg_2009'!D32+'Absolut_endg Erg_2009'!D33</f>
        <v>267536</v>
      </c>
      <c r="E39" s="233">
        <f>'Absolut_endg Erg_2009'!E24+'Absolut_endg Erg_2009'!E27+'Absolut_endg Erg_2009'!E29+'Absolut_endg Erg_2009'!E32+'Absolut_endg Erg_2009'!E33</f>
        <v>158983</v>
      </c>
      <c r="F39" s="233">
        <f>'Absolut_endg Erg_2009'!F24+'Absolut_endg Erg_2009'!F27+'Absolut_endg Erg_2009'!F29+'Absolut_endg Erg_2009'!F32+'Absolut_endg Erg_2009'!F33</f>
        <v>49608</v>
      </c>
      <c r="G39" s="233">
        <f>'Absolut_endg Erg_2009'!G24+'Absolut_endg Erg_2009'!G27+'Absolut_endg Erg_2009'!G29+'Absolut_endg Erg_2009'!G32+'Absolut_endg Erg_2009'!G33</f>
        <v>60357</v>
      </c>
      <c r="H39" s="233">
        <f>'Absolut_endg Erg_2009'!H24+'Absolut_endg Erg_2009'!H27+'Absolut_endg Erg_2009'!H29+'Absolut_endg Erg_2009'!H32+'Absolut_endg Erg_2009'!H33</f>
        <v>21276</v>
      </c>
      <c r="I39" s="233"/>
      <c r="J39" s="233"/>
      <c r="K39" s="323">
        <f>'Absolut_endg Erg_2009'!I24+'Absolut_endg Erg_2009'!I27+'Absolut_endg Erg_2009'!I29+'Absolut_endg Erg_2009'!I32+'Absolut_endg Erg_2009'!I33</f>
        <v>23335</v>
      </c>
      <c r="L39" s="251">
        <f>'Absolut_endg Erg_2009'!J24+'Absolut_endg Erg_2009'!J27+'Absolut_endg Erg_2009'!J29+'Absolut_endg Erg_2009'!J32+'Absolut_endg Erg_2009'!J33</f>
        <v>21671</v>
      </c>
    </row>
    <row r="40" spans="1:14" ht="32.1" customHeight="1" x14ac:dyDescent="0.25">
      <c r="A40" s="317" t="s">
        <v>197</v>
      </c>
      <c r="B40" s="232">
        <f>Wahlbeteiligung!D43</f>
        <v>47.857244526441626</v>
      </c>
      <c r="C40" s="233">
        <f>'Absolut_endg Erg_2009'!C10+'Absolut_endg Erg_2009'!C11+'Absolut_endg Erg_2009'!C12+'Absolut_endg Erg_2009'!C13+'Absolut_endg Erg_2009'!C14+'Absolut_endg Erg_2009'!C15+'Absolut_endg Erg_2009'!C16+'Absolut_endg Erg_2009'!C21+'Absolut_endg Erg_2009'!C31+'Absolut_endg Erg_2009'!C35</f>
        <v>1206516</v>
      </c>
      <c r="D40" s="233">
        <f>'Absolut_endg Erg_2009'!D10+'Absolut_endg Erg_2009'!D11+'Absolut_endg Erg_2009'!D12+'Absolut_endg Erg_2009'!D13+'Absolut_endg Erg_2009'!D14+'Absolut_endg Erg_2009'!D15+'Absolut_endg Erg_2009'!D16+'Absolut_endg Erg_2009'!D21+'Absolut_endg Erg_2009'!D31+'Absolut_endg Erg_2009'!D35</f>
        <v>367313</v>
      </c>
      <c r="E40" s="233">
        <f>'Absolut_endg Erg_2009'!E10+'Absolut_endg Erg_2009'!E11+'Absolut_endg Erg_2009'!E12+'Absolut_endg Erg_2009'!E13+'Absolut_endg Erg_2009'!E14+'Absolut_endg Erg_2009'!E15+'Absolut_endg Erg_2009'!E16+'Absolut_endg Erg_2009'!E21+'Absolut_endg Erg_2009'!E31+'Absolut_endg Erg_2009'!E35</f>
        <v>481322</v>
      </c>
      <c r="F40" s="233">
        <f>'Absolut_endg Erg_2009'!F10+'Absolut_endg Erg_2009'!F11+'Absolut_endg Erg_2009'!F12+'Absolut_endg Erg_2009'!F13+'Absolut_endg Erg_2009'!F14+'Absolut_endg Erg_2009'!F15+'Absolut_endg Erg_2009'!F16+'Absolut_endg Erg_2009'!F21+'Absolut_endg Erg_2009'!F31+'Absolut_endg Erg_2009'!F35</f>
        <v>133263</v>
      </c>
      <c r="G40" s="233">
        <f>'Absolut_endg Erg_2009'!G10+'Absolut_endg Erg_2009'!G11+'Absolut_endg Erg_2009'!G12+'Absolut_endg Erg_2009'!G13+'Absolut_endg Erg_2009'!G14+'Absolut_endg Erg_2009'!G15+'Absolut_endg Erg_2009'!G16+'Absolut_endg Erg_2009'!G21+'Absolut_endg Erg_2009'!G31+'Absolut_endg Erg_2009'!G35</f>
        <v>79607</v>
      </c>
      <c r="H40" s="233">
        <f>'Absolut_endg Erg_2009'!H10+'Absolut_endg Erg_2009'!H11+'Absolut_endg Erg_2009'!H12+'Absolut_endg Erg_2009'!H13+'Absolut_endg Erg_2009'!H14+'Absolut_endg Erg_2009'!H15+'Absolut_endg Erg_2009'!H16+'Absolut_endg Erg_2009'!H21+'Absolut_endg Erg_2009'!H31+'Absolut_endg Erg_2009'!H35</f>
        <v>65867</v>
      </c>
      <c r="I40" s="233"/>
      <c r="J40" s="233"/>
      <c r="K40" s="324">
        <f>'Absolut_endg Erg_2009'!I10+'Absolut_endg Erg_2009'!I11+'Absolut_endg Erg_2009'!I12+'Absolut_endg Erg_2009'!I13+'Absolut_endg Erg_2009'!I14+'Absolut_endg Erg_2009'!I15+'Absolut_endg Erg_2009'!I16+'Absolut_endg Erg_2009'!I21+'Absolut_endg Erg_2009'!I31+'Absolut_endg Erg_2009'!I35</f>
        <v>14079</v>
      </c>
      <c r="L40" s="251">
        <f>'Absolut_endg Erg_2009'!J10+'Absolut_endg Erg_2009'!J11+'Absolut_endg Erg_2009'!J12+'Absolut_endg Erg_2009'!J13+'Absolut_endg Erg_2009'!J14+'Absolut_endg Erg_2009'!J15+'Absolut_endg Erg_2009'!J16+'Absolut_endg Erg_2009'!J21+'Absolut_endg Erg_2009'!J31+'Absolut_endg Erg_2009'!J35</f>
        <v>65065</v>
      </c>
    </row>
    <row r="41" spans="1:14" ht="32.1" customHeight="1" thickBot="1" x14ac:dyDescent="0.3">
      <c r="A41" s="247" t="s">
        <v>123</v>
      </c>
      <c r="B41" s="248">
        <f>Wahlbeteiligung!D34</f>
        <v>52.459714731024086</v>
      </c>
      <c r="C41" s="249">
        <f>SUM(C37:C40)</f>
        <v>3418230</v>
      </c>
      <c r="D41" s="249">
        <f>SUM(D37:D40)</f>
        <v>1327908</v>
      </c>
      <c r="E41" s="249">
        <f t="shared" ref="E41:L41" si="0">SUM(E37:E40)</f>
        <v>1076330</v>
      </c>
      <c r="F41" s="249">
        <f t="shared" si="0"/>
        <v>370147</v>
      </c>
      <c r="G41" s="249">
        <f t="shared" si="0"/>
        <v>286008</v>
      </c>
      <c r="H41" s="249">
        <f t="shared" si="0"/>
        <v>142985</v>
      </c>
      <c r="I41" s="318"/>
      <c r="J41" s="318"/>
      <c r="K41" s="319">
        <f t="shared" si="0"/>
        <v>67247</v>
      </c>
      <c r="L41" s="264">
        <f t="shared" si="0"/>
        <v>147605</v>
      </c>
    </row>
    <row r="42" spans="1:14" ht="15" customHeight="1" thickTop="1" x14ac:dyDescent="0.25">
      <c r="A42" s="250" t="s">
        <v>124</v>
      </c>
      <c r="B42" s="232"/>
      <c r="C42" s="233"/>
      <c r="D42" s="233"/>
      <c r="E42" s="233"/>
      <c r="F42" s="233"/>
      <c r="G42" s="233"/>
      <c r="H42" s="233"/>
      <c r="I42" s="233"/>
      <c r="J42" s="233"/>
      <c r="K42" s="321"/>
      <c r="L42" s="325"/>
    </row>
    <row r="43" spans="1:14" ht="18" customHeight="1" x14ac:dyDescent="0.25">
      <c r="A43" s="250" t="s">
        <v>136</v>
      </c>
      <c r="B43" s="232">
        <f>Wahlbeteiligung!D35</f>
        <v>51.412177985948482</v>
      </c>
      <c r="C43" s="233">
        <f>ITNRW_2009!F58</f>
        <v>3789696</v>
      </c>
      <c r="D43" s="233">
        <f>ITNRW_2009!G58</f>
        <v>1459223</v>
      </c>
      <c r="E43" s="233">
        <f>ITNRW_2009!H58</f>
        <v>1046136</v>
      </c>
      <c r="F43" s="233">
        <f>ITNRW_2009!I58</f>
        <v>494263</v>
      </c>
      <c r="G43" s="233">
        <f>ITNRW_2009!J58</f>
        <v>371915</v>
      </c>
      <c r="H43" s="233">
        <f>ITNRW_2009!K58</f>
        <v>168170</v>
      </c>
      <c r="I43" s="233"/>
      <c r="J43" s="233"/>
      <c r="K43" s="326" t="s">
        <v>202</v>
      </c>
      <c r="L43" s="327">
        <f>ITNRW_2009!M58</f>
        <v>249989</v>
      </c>
      <c r="N43" s="242"/>
    </row>
    <row r="44" spans="1:14" ht="15" customHeight="1" x14ac:dyDescent="0.25">
      <c r="A44" s="252" t="s">
        <v>142</v>
      </c>
      <c r="B44" s="253">
        <f>Wahlbeteiligung!D36</f>
        <v>51.903511939486435</v>
      </c>
      <c r="C44" s="254">
        <f>SUM(D44:L44)</f>
        <v>7207926</v>
      </c>
      <c r="D44" s="254">
        <f>ITNRW_2009!G60</f>
        <v>2787131</v>
      </c>
      <c r="E44" s="254">
        <f>ITNRW_2009!H60</f>
        <v>2122466</v>
      </c>
      <c r="F44" s="254">
        <f>ITNRW_2009!I60</f>
        <v>864410</v>
      </c>
      <c r="G44" s="254">
        <f>ITNRW_2009!J60</f>
        <v>657923</v>
      </c>
      <c r="H44" s="254">
        <f>ITNRW_2009!K60</f>
        <v>311155</v>
      </c>
      <c r="I44" s="254"/>
      <c r="J44" s="254"/>
      <c r="K44" s="328" t="s">
        <v>202</v>
      </c>
      <c r="L44" s="329">
        <f>ITNRW_2009!M60</f>
        <v>464841</v>
      </c>
    </row>
    <row r="45" spans="1:14" ht="4.5" customHeight="1" x14ac:dyDescent="0.25">
      <c r="A45" s="228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</row>
    <row r="46" spans="1:14" x14ac:dyDescent="0.25">
      <c r="A46" s="257" t="s">
        <v>201</v>
      </c>
      <c r="B46" s="258"/>
      <c r="C46" s="258"/>
      <c r="D46" s="256"/>
      <c r="E46" s="256"/>
      <c r="F46" s="256"/>
      <c r="G46" s="256"/>
      <c r="H46" s="256"/>
      <c r="I46" s="256"/>
      <c r="J46" s="256"/>
      <c r="K46" s="256"/>
      <c r="L46" s="256"/>
    </row>
    <row r="47" spans="1:14" ht="6" customHeight="1" x14ac:dyDescent="0.25">
      <c r="B47" s="258"/>
      <c r="C47" s="258"/>
      <c r="D47" s="256"/>
      <c r="E47" s="256"/>
      <c r="F47" s="256"/>
      <c r="G47" s="256"/>
      <c r="H47" s="256"/>
      <c r="I47" s="256"/>
      <c r="J47" s="256"/>
      <c r="K47" s="256"/>
      <c r="L47" s="256"/>
    </row>
    <row r="48" spans="1:14" x14ac:dyDescent="0.25">
      <c r="A48" s="258" t="s">
        <v>125</v>
      </c>
    </row>
  </sheetData>
  <mergeCells count="24">
    <mergeCell ref="A34:A36"/>
    <mergeCell ref="B34:B36"/>
    <mergeCell ref="C34:C36"/>
    <mergeCell ref="D34:L34"/>
    <mergeCell ref="D35:D36"/>
    <mergeCell ref="E35:E36"/>
    <mergeCell ref="F35:F36"/>
    <mergeCell ref="L35:L36"/>
    <mergeCell ref="G35:G36"/>
    <mergeCell ref="H35:H36"/>
    <mergeCell ref="K35:K36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K7:K8"/>
    <mergeCell ref="L7:L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47"/>
  <sheetViews>
    <sheetView zoomScale="90" zoomScaleNormal="90" workbookViewId="0">
      <selection activeCell="D9" sqref="D9"/>
    </sheetView>
  </sheetViews>
  <sheetFormatPr baseColWidth="10" defaultColWidth="10.28515625" defaultRowHeight="14.25" x14ac:dyDescent="0.25"/>
  <cols>
    <col min="1" max="1" width="20.85546875" style="229" customWidth="1"/>
    <col min="2" max="3" width="11.140625" style="229" customWidth="1"/>
    <col min="4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4" x14ac:dyDescent="0.25">
      <c r="A1" s="228" t="s">
        <v>88</v>
      </c>
    </row>
    <row r="2" spans="1:14" x14ac:dyDescent="0.25">
      <c r="A2" s="228"/>
    </row>
    <row r="3" spans="1:14" x14ac:dyDescent="0.25">
      <c r="A3" s="315" t="s">
        <v>157</v>
      </c>
    </row>
    <row r="4" spans="1:14" x14ac:dyDescent="0.25">
      <c r="A4" s="316" t="s">
        <v>134</v>
      </c>
    </row>
    <row r="5" spans="1:14" ht="5.0999999999999996" customHeight="1" x14ac:dyDescent="0.25">
      <c r="A5" s="230"/>
    </row>
    <row r="6" spans="1:14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4" ht="28.5" customHeight="1" x14ac:dyDescent="0.25">
      <c r="A7" s="487"/>
      <c r="B7" s="490"/>
      <c r="C7" s="490"/>
      <c r="D7" s="495" t="s">
        <v>6</v>
      </c>
      <c r="E7" s="495" t="s">
        <v>7</v>
      </c>
      <c r="F7" s="495" t="s">
        <v>94</v>
      </c>
      <c r="G7" s="495" t="s">
        <v>9</v>
      </c>
      <c r="H7" s="495" t="s">
        <v>10</v>
      </c>
      <c r="I7" s="495" t="s">
        <v>209</v>
      </c>
      <c r="J7" s="495" t="s">
        <v>244</v>
      </c>
      <c r="K7" s="497" t="s">
        <v>250</v>
      </c>
      <c r="L7" s="495" t="s">
        <v>96</v>
      </c>
    </row>
    <row r="8" spans="1:14" ht="28.5" customHeight="1" x14ac:dyDescent="0.25">
      <c r="A8" s="488"/>
      <c r="B8" s="491"/>
      <c r="C8" s="491"/>
      <c r="D8" s="496"/>
      <c r="E8" s="496"/>
      <c r="F8" s="496"/>
      <c r="G8" s="496"/>
      <c r="H8" s="496"/>
      <c r="I8" s="496"/>
      <c r="J8" s="496"/>
      <c r="K8" s="498"/>
      <c r="L8" s="496"/>
    </row>
    <row r="9" spans="1:14" ht="32.1" customHeight="1" x14ac:dyDescent="0.25">
      <c r="A9" s="317" t="s">
        <v>194</v>
      </c>
      <c r="B9" s="232">
        <f>'4Regionen_absolut_2014'!B9</f>
        <v>56.442800061919783</v>
      </c>
      <c r="C9" s="233">
        <f>'4Regionen_absolut_2014'!C9</f>
        <v>727813</v>
      </c>
      <c r="D9" s="338">
        <f>'4Regionen_absolut_2014'!D9/'4Regionen_absolut_2014'!$C$9*100</f>
        <v>45.003043364160852</v>
      </c>
      <c r="E9" s="338">
        <f>'4Regionen_absolut_2014'!E9/'4Regionen_absolut_2014'!$C$9*100</f>
        <v>26.536624105367721</v>
      </c>
      <c r="F9" s="338">
        <f>'4Regionen_absolut_2014'!F9/'4Regionen_absolut_2014'!$C$9*100</f>
        <v>12.552949727471205</v>
      </c>
      <c r="G9" s="338">
        <f>'4Regionen_absolut_2014'!G9/'4Regionen_absolut_2014'!$C$9*100</f>
        <v>4.9077166799713661</v>
      </c>
      <c r="H9" s="338">
        <f>'4Regionen_absolut_2014'!H9/'4Regionen_absolut_2014'!$C$9*100</f>
        <v>3.3515477189882561</v>
      </c>
      <c r="I9" s="338">
        <f>'4Regionen_absolut_2014'!I9/'4Regionen_absolut_2014'!$C$9*100</f>
        <v>1.4731806109536378</v>
      </c>
      <c r="J9" s="338">
        <f>'4Regionen_absolut_2014'!J9/'4Regionen_absolut_2014'!$C$9*100</f>
        <v>1.093962322739495</v>
      </c>
      <c r="K9" s="338">
        <f>'4Regionen_absolut_2014'!K9/'4Regionen_absolut_2014'!$C$9*100</f>
        <v>0.17985389104069313</v>
      </c>
      <c r="L9" s="339">
        <f>'4Regionen_absolut_2014'!L9/'4Regionen_absolut_2014'!$C$9*100</f>
        <v>4.9011215793067731</v>
      </c>
      <c r="N9" s="337"/>
    </row>
    <row r="10" spans="1:14" ht="32.1" customHeight="1" x14ac:dyDescent="0.25">
      <c r="A10" s="317" t="s">
        <v>195</v>
      </c>
      <c r="B10" s="232">
        <f>'4Regionen_absolut_2014'!B10</f>
        <v>51.374454059256699</v>
      </c>
      <c r="C10" s="233">
        <f>'4Regionen_absolut_2014'!C10</f>
        <v>835770</v>
      </c>
      <c r="D10" s="338">
        <f>'4Regionen_absolut_2014'!D10/'4Regionen_absolut_2014'!$C$10*100</f>
        <v>39.792646302212333</v>
      </c>
      <c r="E10" s="338">
        <f>'4Regionen_absolut_2014'!E10/'4Regionen_absolut_2014'!$C$10*100</f>
        <v>31.42395635162784</v>
      </c>
      <c r="F10" s="338">
        <f>'4Regionen_absolut_2014'!F10/'4Regionen_absolut_2014'!$C$10*100</f>
        <v>11.458774543235579</v>
      </c>
      <c r="G10" s="338">
        <f>'4Regionen_absolut_2014'!G10/'4Regionen_absolut_2014'!$C$10*100</f>
        <v>3.9975112770259758</v>
      </c>
      <c r="H10" s="338">
        <f>'4Regionen_absolut_2014'!H10/'4Regionen_absolut_2014'!$C$10*100</f>
        <v>4.4423705086327576</v>
      </c>
      <c r="I10" s="338">
        <f>'4Regionen_absolut_2014'!I10/'4Regionen_absolut_2014'!$C$10*100</f>
        <v>2.9031910693133276</v>
      </c>
      <c r="J10" s="338">
        <f>'4Regionen_absolut_2014'!J10/'4Regionen_absolut_2014'!$C$10*100</f>
        <v>0.80763846512796578</v>
      </c>
      <c r="K10" s="338">
        <f>'4Regionen_absolut_2014'!K10/'4Regionen_absolut_2014'!$C$10*100</f>
        <v>3.9710685954269715</v>
      </c>
      <c r="L10" s="339">
        <f>'4Regionen_absolut_2014'!L10/'4Regionen_absolut_2014'!$C$10*100</f>
        <v>1.2028428873972505</v>
      </c>
    </row>
    <row r="11" spans="1:14" ht="32.1" customHeight="1" x14ac:dyDescent="0.25">
      <c r="A11" s="317" t="s">
        <v>196</v>
      </c>
      <c r="B11" s="232">
        <f>'4Regionen_absolut_2014'!B11</f>
        <v>49.887030192000601</v>
      </c>
      <c r="C11" s="233">
        <f>'4Regionen_absolut_2014'!C11</f>
        <v>561475</v>
      </c>
      <c r="D11" s="338">
        <f>'4Regionen_absolut_2014'!D11/'4Regionen_absolut_2014'!$C$11*100</f>
        <v>44.044881784585243</v>
      </c>
      <c r="E11" s="338">
        <f>'4Regionen_absolut_2014'!E11/'4Regionen_absolut_2014'!$C$11*100</f>
        <v>29.774611514314977</v>
      </c>
      <c r="F11" s="338">
        <f>'4Regionen_absolut_2014'!F11/'4Regionen_absolut_2014'!$C$11*100</f>
        <v>7.7960728438487905</v>
      </c>
      <c r="G11" s="338">
        <f>'4Regionen_absolut_2014'!G11/'4Regionen_absolut_2014'!$C$11*100</f>
        <v>5.2449352152811786</v>
      </c>
      <c r="H11" s="338">
        <f>'4Regionen_absolut_2014'!H11/'4Regionen_absolut_2014'!$C$11*100</f>
        <v>3.6765661872745894</v>
      </c>
      <c r="I11" s="338">
        <f>'4Regionen_absolut_2014'!I11/'4Regionen_absolut_2014'!$C$11*100</f>
        <v>2.1504074090565028</v>
      </c>
      <c r="J11" s="338">
        <f>'4Regionen_absolut_2014'!J11/'4Regionen_absolut_2014'!$C$11*100</f>
        <v>1.2670199029342357</v>
      </c>
      <c r="K11" s="338">
        <f>'4Regionen_absolut_2014'!K11/'4Regionen_absolut_2014'!$C$11*100</f>
        <v>2.681330424328777</v>
      </c>
      <c r="L11" s="339">
        <f>'4Regionen_absolut_2014'!L11/'4Regionen_absolut_2014'!$C$11*100</f>
        <v>3.3641747183757071</v>
      </c>
    </row>
    <row r="12" spans="1:14" ht="32.1" customHeight="1" x14ac:dyDescent="0.25">
      <c r="A12" s="317" t="s">
        <v>197</v>
      </c>
      <c r="B12" s="232">
        <f>'4Regionen_absolut_2014'!B12</f>
        <v>47.260928830760598</v>
      </c>
      <c r="C12" s="233">
        <f>'4Regionen_absolut_2014'!C12</f>
        <v>1187125</v>
      </c>
      <c r="D12" s="340">
        <f>'4Regionen_absolut_2014'!D12/'4Regionen_absolut_2014'!$C$12*100</f>
        <v>29.483752764030747</v>
      </c>
      <c r="E12" s="340">
        <f>'4Regionen_absolut_2014'!E12/'4Regionen_absolut_2014'!$C$12*100</f>
        <v>40.317658207855111</v>
      </c>
      <c r="F12" s="340">
        <f>'4Regionen_absolut_2014'!F12/'4Regionen_absolut_2014'!$C$12*100</f>
        <v>10.811245656523113</v>
      </c>
      <c r="G12" s="340">
        <f>'4Regionen_absolut_2014'!G12/'4Regionen_absolut_2014'!$C$12*100</f>
        <v>3.2884489838896496</v>
      </c>
      <c r="H12" s="340">
        <f>'4Regionen_absolut_2014'!H12/'4Regionen_absolut_2014'!$C$12*100</f>
        <v>5.4685058439507213</v>
      </c>
      <c r="I12" s="340">
        <f>'4Regionen_absolut_2014'!I12/'4Regionen_absolut_2014'!$C$12*100</f>
        <v>2.2299252395493312</v>
      </c>
      <c r="J12" s="340">
        <f>'4Regionen_absolut_2014'!J12/'4Regionen_absolut_2014'!$C$12*100</f>
        <v>2.3275560703380016</v>
      </c>
      <c r="K12" s="340">
        <f>'4Regionen_absolut_2014'!K12/'4Regionen_absolut_2014'!$C$12*100</f>
        <v>0.87834052858797518</v>
      </c>
      <c r="L12" s="341">
        <f>'4Regionen_absolut_2014'!L12/'4Regionen_absolut_2014'!$C$12*100</f>
        <v>5.1945667052753501</v>
      </c>
    </row>
    <row r="13" spans="1:14" ht="32.1" customHeight="1" thickBot="1" x14ac:dyDescent="0.3">
      <c r="A13" s="247" t="s">
        <v>123</v>
      </c>
      <c r="B13" s="248">
        <f>'4Regionen_absolut_2014'!B13</f>
        <v>50.533301302954349</v>
      </c>
      <c r="C13" s="249">
        <f>'4Regionen_absolut_2014'!C13</f>
        <v>3312183</v>
      </c>
      <c r="D13" s="342">
        <f>'4Regionen_absolut_2014'!D13/'4Regionen_absolut_2014'!$C$13*100</f>
        <v>37.963572664916164</v>
      </c>
      <c r="E13" s="342">
        <f>'4Regionen_absolut_2014'!E13/'4Regionen_absolut_2014'!$C$13*100</f>
        <v>33.258035561440899</v>
      </c>
      <c r="F13" s="342">
        <f>'4Regionen_absolut_2014'!F13/'4Regionen_absolut_2014'!$C$13*100</f>
        <v>10.846230416616473</v>
      </c>
      <c r="G13" s="342">
        <f>'4Regionen_absolut_2014'!G13/'4Regionen_absolut_2014'!$C$13*100</f>
        <v>4.1548428936444637</v>
      </c>
      <c r="H13" s="342">
        <f>'4Regionen_absolut_2014'!H13/'4Regionen_absolut_2014'!$C$13*100</f>
        <v>4.4406362812682749</v>
      </c>
      <c r="I13" s="342">
        <f>'4Regionen_absolut_2014'!I13/'4Regionen_absolut_2014'!$C$13*100</f>
        <v>2.2200464165174449</v>
      </c>
      <c r="J13" s="342">
        <f>'4Regionen_absolut_2014'!J13/'4Regionen_absolut_2014'!$C$13*100</f>
        <v>1.4931844043641309</v>
      </c>
      <c r="K13" s="342">
        <f>'4Regionen_absolut_2014'!K13/'4Regionen_absolut_2014'!$C$13*100</f>
        <v>1.810890279915089</v>
      </c>
      <c r="L13" s="343">
        <f>'4Regionen_absolut_2014'!L13/'4Regionen_absolut_2014'!$C$13*100</f>
        <v>3.8125610813170647</v>
      </c>
    </row>
    <row r="14" spans="1:14" ht="15" customHeight="1" thickTop="1" x14ac:dyDescent="0.25">
      <c r="A14" s="250" t="s">
        <v>124</v>
      </c>
      <c r="B14" s="232"/>
      <c r="C14" s="233"/>
      <c r="D14" s="233"/>
      <c r="E14" s="233"/>
      <c r="F14" s="233"/>
      <c r="G14" s="233"/>
      <c r="H14" s="233"/>
      <c r="I14" s="233"/>
      <c r="J14" s="233"/>
      <c r="K14" s="344"/>
      <c r="L14" s="251"/>
    </row>
    <row r="15" spans="1:14" ht="18" customHeight="1" x14ac:dyDescent="0.25">
      <c r="A15" s="250" t="s">
        <v>136</v>
      </c>
      <c r="B15" s="232">
        <f>'4Regionen_absolut_2014'!B15</f>
        <v>49.479388744549887</v>
      </c>
      <c r="C15" s="233">
        <f>'4Regionen_absolut_2014'!C15</f>
        <v>3716086</v>
      </c>
      <c r="D15" s="338">
        <f>'4Regionen_absolut_2014'!D15/'4Regionen_absolut_2014'!$C$15*100</f>
        <v>37.110766543077851</v>
      </c>
      <c r="E15" s="338">
        <f>'4Regionen_absolut_2014'!E15/'4Regionen_absolut_2014'!$C$15*100</f>
        <v>29.767152859218005</v>
      </c>
      <c r="F15" s="338">
        <f>'4Regionen_absolut_2014'!F15/'4Regionen_absolut_2014'!$C$15*100</f>
        <v>12.429233338518001</v>
      </c>
      <c r="G15" s="338">
        <f>'4Regionen_absolut_2014'!G15/'4Regionen_absolut_2014'!$C$15*100</f>
        <v>5.2784031370641049</v>
      </c>
      <c r="H15" s="338">
        <f>'4Regionen_absolut_2014'!H15/'4Regionen_absolut_2014'!$C$15*100</f>
        <v>4.8395273952217464</v>
      </c>
      <c r="I15" s="338">
        <f>'4Regionen_absolut_2014'!I15/'4Regionen_absolut_2014'!$C$15*100</f>
        <v>2.8511988150973901</v>
      </c>
      <c r="J15" s="338">
        <f>'4Regionen_absolut_2014'!J15/'4Regionen_absolut_2014'!$C$15*100</f>
        <v>1.8223744014535723</v>
      </c>
      <c r="K15" s="345" t="s">
        <v>202</v>
      </c>
      <c r="L15" s="339">
        <f>'4Regionen_absolut_2014'!L15/'4Regionen_absolut_2014'!$C$15*100</f>
        <v>5.9013435103493297</v>
      </c>
      <c r="N15" s="242"/>
    </row>
    <row r="16" spans="1:14" ht="15" customHeight="1" x14ac:dyDescent="0.25">
      <c r="A16" s="252" t="s">
        <v>142</v>
      </c>
      <c r="B16" s="253">
        <f>'4Regionen_absolut_2014'!B16</f>
        <v>49.970776074543146</v>
      </c>
      <c r="C16" s="254">
        <f>'4Regionen_absolut_2014'!C16</f>
        <v>7028269</v>
      </c>
      <c r="D16" s="340">
        <f>'4Regionen_absolut_2014'!D16/'4Regionen_absolut_2014'!$C$16*100</f>
        <v>37.512664925033462</v>
      </c>
      <c r="E16" s="340">
        <f>'4Regionen_absolut_2014'!E16/'4Regionen_absolut_2014'!$C$16*100</f>
        <v>31.412286581518149</v>
      </c>
      <c r="F16" s="340">
        <f>'4Regionen_absolut_2014'!F16/'4Regionen_absolut_2014'!$C$16*100</f>
        <v>11.683218157984562</v>
      </c>
      <c r="G16" s="340">
        <f>'4Regionen_absolut_2014'!G16/'4Regionen_absolut_2014'!$C$16*100</f>
        <v>4.7489075901904156</v>
      </c>
      <c r="H16" s="340">
        <f>'4Regionen_absolut_2014'!H16/'4Regionen_absolut_2014'!$C$16*100</f>
        <v>4.6515436446726781</v>
      </c>
      <c r="I16" s="340">
        <f>'4Regionen_absolut_2014'!I16/'4Regionen_absolut_2014'!$C$16*100</f>
        <v>2.5537582582567628</v>
      </c>
      <c r="J16" s="340">
        <f>'4Regionen_absolut_2014'!J16/'4Regionen_absolut_2014'!$C$16*100</f>
        <v>1.6672384053598406</v>
      </c>
      <c r="K16" s="346" t="s">
        <v>202</v>
      </c>
      <c r="L16" s="341">
        <f>'4Regionen_absolut_2014'!L16/'4Regionen_absolut_2014'!$C$16*100</f>
        <v>5.7703824369841277</v>
      </c>
    </row>
    <row r="17" spans="1:12" ht="12" customHeight="1" x14ac:dyDescent="0.25">
      <c r="A17" s="257" t="s">
        <v>201</v>
      </c>
      <c r="B17" s="258"/>
      <c r="C17" s="258"/>
      <c r="D17" s="256"/>
      <c r="E17" s="256"/>
      <c r="F17" s="256"/>
      <c r="G17" s="256"/>
      <c r="H17" s="256"/>
      <c r="I17" s="256"/>
      <c r="J17" s="256"/>
      <c r="K17" s="256"/>
      <c r="L17" s="256"/>
    </row>
    <row r="18" spans="1:12" ht="6" customHeight="1" x14ac:dyDescent="0.25">
      <c r="B18" s="257"/>
      <c r="C18" s="257"/>
      <c r="D18" s="259"/>
      <c r="E18" s="259"/>
      <c r="F18" s="259"/>
      <c r="G18" s="259"/>
      <c r="H18" s="259"/>
      <c r="I18" s="259"/>
      <c r="J18" s="259"/>
      <c r="K18" s="259"/>
    </row>
    <row r="19" spans="1:12" x14ac:dyDescent="0.25">
      <c r="A19" s="258" t="s">
        <v>125</v>
      </c>
      <c r="B19" s="257"/>
      <c r="C19" s="260"/>
      <c r="D19" s="260"/>
      <c r="E19" s="260"/>
      <c r="F19" s="260"/>
      <c r="G19" s="260"/>
      <c r="H19" s="260"/>
      <c r="I19" s="260"/>
      <c r="J19" s="260"/>
      <c r="K19" s="260"/>
      <c r="L19" s="260"/>
    </row>
    <row r="20" spans="1:12" x14ac:dyDescent="0.25">
      <c r="A20" s="257"/>
      <c r="B20" s="257"/>
      <c r="C20" s="257"/>
      <c r="D20" s="259"/>
      <c r="E20" s="259"/>
      <c r="F20" s="259"/>
      <c r="G20" s="259"/>
      <c r="H20" s="259"/>
      <c r="I20" s="259"/>
      <c r="J20" s="259"/>
      <c r="K20" s="259"/>
    </row>
    <row r="21" spans="1:12" x14ac:dyDescent="0.25">
      <c r="A21" s="257"/>
      <c r="B21" s="257"/>
      <c r="C21" s="260"/>
      <c r="D21" s="260"/>
      <c r="E21" s="260"/>
      <c r="F21" s="260"/>
      <c r="G21" s="260"/>
      <c r="H21" s="260"/>
      <c r="I21" s="260"/>
      <c r="J21" s="260"/>
      <c r="K21" s="260"/>
      <c r="L21" s="260"/>
    </row>
    <row r="22" spans="1:12" x14ac:dyDescent="0.25">
      <c r="A22" s="257"/>
      <c r="B22" s="257"/>
      <c r="C22" s="257"/>
    </row>
    <row r="23" spans="1:12" x14ac:dyDescent="0.25">
      <c r="A23" s="257"/>
      <c r="B23" s="257"/>
      <c r="C23" s="257"/>
    </row>
    <row r="29" spans="1:12" x14ac:dyDescent="0.25">
      <c r="A29" s="228" t="s">
        <v>88</v>
      </c>
    </row>
    <row r="30" spans="1:12" x14ac:dyDescent="0.25">
      <c r="A30" s="228"/>
    </row>
    <row r="31" spans="1:12" x14ac:dyDescent="0.25">
      <c r="A31" s="315" t="s">
        <v>126</v>
      </c>
    </row>
    <row r="32" spans="1:12" x14ac:dyDescent="0.25">
      <c r="A32" s="316" t="s">
        <v>134</v>
      </c>
    </row>
    <row r="33" spans="1:14" ht="4.5" customHeight="1" x14ac:dyDescent="0.25">
      <c r="A33" s="230"/>
    </row>
    <row r="34" spans="1:14" ht="18" customHeight="1" x14ac:dyDescent="0.25">
      <c r="A34" s="486" t="s">
        <v>90</v>
      </c>
      <c r="B34" s="489" t="s">
        <v>91</v>
      </c>
      <c r="C34" s="489" t="s">
        <v>92</v>
      </c>
      <c r="D34" s="492" t="s">
        <v>93</v>
      </c>
      <c r="E34" s="493"/>
      <c r="F34" s="493"/>
      <c r="G34" s="493"/>
      <c r="H34" s="493"/>
      <c r="I34" s="493"/>
      <c r="J34" s="493"/>
      <c r="K34" s="493"/>
      <c r="L34" s="494"/>
    </row>
    <row r="35" spans="1:14" ht="28.5" customHeight="1" x14ac:dyDescent="0.25">
      <c r="A35" s="487"/>
      <c r="B35" s="490"/>
      <c r="C35" s="490"/>
      <c r="D35" s="495" t="s">
        <v>6</v>
      </c>
      <c r="E35" s="495" t="s">
        <v>7</v>
      </c>
      <c r="F35" s="495" t="s">
        <v>94</v>
      </c>
      <c r="G35" s="495" t="s">
        <v>9</v>
      </c>
      <c r="H35" s="495" t="s">
        <v>10</v>
      </c>
      <c r="I35" s="277"/>
      <c r="J35" s="277"/>
      <c r="K35" s="497" t="s">
        <v>250</v>
      </c>
      <c r="L35" s="495" t="s">
        <v>96</v>
      </c>
    </row>
    <row r="36" spans="1:14" ht="28.5" customHeight="1" x14ac:dyDescent="0.25">
      <c r="A36" s="488"/>
      <c r="B36" s="491"/>
      <c r="C36" s="491"/>
      <c r="D36" s="496"/>
      <c r="E36" s="496"/>
      <c r="F36" s="496"/>
      <c r="G36" s="496"/>
      <c r="H36" s="496"/>
      <c r="I36" s="278"/>
      <c r="J36" s="278"/>
      <c r="K36" s="498"/>
      <c r="L36" s="496"/>
    </row>
    <row r="37" spans="1:14" ht="32.1" customHeight="1" x14ac:dyDescent="0.25">
      <c r="A37" s="317" t="s">
        <v>194</v>
      </c>
      <c r="B37" s="232">
        <f>Wahlbeteiligung!D40</f>
        <v>58.898157337124161</v>
      </c>
      <c r="C37" s="233">
        <f>'Absolut_endg Erg_2009'!C17+'Absolut_endg Erg_2009'!C19+'Absolut_endg Erg_2009'!C20+'Absolut_endg Erg_2009'!C34+'Absolut_endg Erg_2009'!C36</f>
        <v>734788</v>
      </c>
      <c r="D37" s="338">
        <f>'4Regionen_absolut_2014'!D37/'4Regionen_absolut_2014'!$C37*100</f>
        <v>46.096288997642858</v>
      </c>
      <c r="E37" s="338">
        <f>'4Regionen_absolut_2014'!E37/'4Regionen_absolut_2014'!$C37*100</f>
        <v>24.450589829991781</v>
      </c>
      <c r="F37" s="338">
        <f>'4Regionen_absolut_2014'!F37/'4Regionen_absolut_2014'!$C37*100</f>
        <v>11.866960266090356</v>
      </c>
      <c r="G37" s="338">
        <f>'4Regionen_absolut_2014'!G37/'4Regionen_absolut_2014'!$C37*100</f>
        <v>9.5457465282503247</v>
      </c>
      <c r="H37" s="338">
        <f>'4Regionen_absolut_2014'!H37/'4Regionen_absolut_2014'!$C37*100</f>
        <v>3.0297174150911554</v>
      </c>
      <c r="I37" s="338"/>
      <c r="J37" s="338"/>
      <c r="K37" s="338">
        <f>'4Regionen_absolut_2014'!K37/'4Regionen_absolut_2014'!$C37*100</f>
        <v>0.29382624648197847</v>
      </c>
      <c r="L37" s="339">
        <f>'4Regionen_absolut_2014'!L37/'4Regionen_absolut_2014'!$C37*100</f>
        <v>4.716870716451548</v>
      </c>
    </row>
    <row r="38" spans="1:14" ht="32.1" customHeight="1" x14ac:dyDescent="0.25">
      <c r="A38" s="317" t="s">
        <v>195</v>
      </c>
      <c r="B38" s="232">
        <f>Wahlbeteiligung!D41</f>
        <v>54.22522398077566</v>
      </c>
      <c r="C38" s="233">
        <f>'Absolut_endg Erg_2009'!C9+'Absolut_endg Erg_2009'!C22+'Absolut_endg Erg_2009'!C23+'Absolut_endg Erg_2009'!C25+'Absolut_endg Erg_2009'!C26+'Absolut_endg Erg_2009'!C28+'Absolut_endg Erg_2009'!C30</f>
        <v>874160</v>
      </c>
      <c r="D38" s="338">
        <f>'4Regionen_absolut_2014'!D38/'4Regionen_absolut_2014'!$C38*100</f>
        <v>40.535943076782281</v>
      </c>
      <c r="E38" s="338">
        <f>'4Regionen_absolut_2014'!E38/'4Regionen_absolut_2014'!$C38*100</f>
        <v>29.327011073487689</v>
      </c>
      <c r="F38" s="338">
        <f>'4Regionen_absolut_2014'!F38/'4Regionen_absolut_2014'!$C38*100</f>
        <v>11.448590647021142</v>
      </c>
      <c r="G38" s="338">
        <f>'4Regionen_absolut_2014'!G38/'4Regionen_absolut_2014'!$C38*100</f>
        <v>8.6829642170769645</v>
      </c>
      <c r="H38" s="338">
        <f>'4Regionen_absolut_2014'!H38/'4Regionen_absolut_2014'!$C38*100</f>
        <v>3.8414020316646842</v>
      </c>
      <c r="I38" s="338"/>
      <c r="J38" s="338"/>
      <c r="K38" s="338">
        <f>'4Regionen_absolut_2014'!K38/'4Regionen_absolut_2014'!$C38*100</f>
        <v>3.1657820078704129</v>
      </c>
      <c r="L38" s="339">
        <f>'4Regionen_absolut_2014'!L38/'4Regionen_absolut_2014'!$C38*100</f>
        <v>2.9983069460968244</v>
      </c>
    </row>
    <row r="39" spans="1:14" ht="32.1" customHeight="1" x14ac:dyDescent="0.25">
      <c r="A39" s="317" t="s">
        <v>196</v>
      </c>
      <c r="B39" s="232">
        <f>Wahlbeteiligung!D42</f>
        <v>53.127118644067792</v>
      </c>
      <c r="C39" s="233">
        <f>'Absolut_endg Erg_2009'!C24+'Absolut_endg Erg_2009'!C27+'Absolut_endg Erg_2009'!C29+'Absolut_endg Erg_2009'!C32+'Absolut_endg Erg_2009'!C33</f>
        <v>602766</v>
      </c>
      <c r="D39" s="338">
        <f>'4Regionen_absolut_2014'!D39/'4Regionen_absolut_2014'!$C39*100</f>
        <v>44.384719775169799</v>
      </c>
      <c r="E39" s="338">
        <f>'4Regionen_absolut_2014'!E39/'4Regionen_absolut_2014'!$C39*100</f>
        <v>26.375575264696415</v>
      </c>
      <c r="F39" s="338">
        <f>'4Regionen_absolut_2014'!F39/'4Regionen_absolut_2014'!$C39*100</f>
        <v>8.2300594260459281</v>
      </c>
      <c r="G39" s="338">
        <f>'4Regionen_absolut_2014'!G39/'4Regionen_absolut_2014'!$C39*100</f>
        <v>10.013338509471337</v>
      </c>
      <c r="H39" s="338">
        <f>'4Regionen_absolut_2014'!H39/'4Regionen_absolut_2014'!$C39*100</f>
        <v>3.5297279541314541</v>
      </c>
      <c r="I39" s="338"/>
      <c r="J39" s="338"/>
      <c r="K39" s="338">
        <f>'4Regionen_absolut_2014'!K39/'4Regionen_absolut_2014'!$C39*100</f>
        <v>3.8713198820105981</v>
      </c>
      <c r="L39" s="339">
        <f>'4Regionen_absolut_2014'!L39/'4Regionen_absolut_2014'!$C39*100</f>
        <v>3.5952591884744658</v>
      </c>
    </row>
    <row r="40" spans="1:14" ht="32.1" customHeight="1" x14ac:dyDescent="0.25">
      <c r="A40" s="317" t="s">
        <v>197</v>
      </c>
      <c r="B40" s="232">
        <f>Wahlbeteiligung!D43</f>
        <v>47.857244526441626</v>
      </c>
      <c r="C40" s="233">
        <f>'Absolut_endg Erg_2009'!C10+'Absolut_endg Erg_2009'!C11+'Absolut_endg Erg_2009'!C12+'Absolut_endg Erg_2009'!C13+'Absolut_endg Erg_2009'!C14+'Absolut_endg Erg_2009'!C15+'Absolut_endg Erg_2009'!C16+'Absolut_endg Erg_2009'!C21+'Absolut_endg Erg_2009'!C31+'Absolut_endg Erg_2009'!C35</f>
        <v>1206516</v>
      </c>
      <c r="D40" s="340">
        <f>'4Regionen_absolut_2014'!D40/'4Regionen_absolut_2014'!$C40*100</f>
        <v>30.444105175563358</v>
      </c>
      <c r="E40" s="340">
        <f>'4Regionen_absolut_2014'!E40/'4Regionen_absolut_2014'!$C40*100</f>
        <v>39.893544718843351</v>
      </c>
      <c r="F40" s="340">
        <f>'4Regionen_absolut_2014'!F40/'4Regionen_absolut_2014'!$C40*100</f>
        <v>11.045274161304118</v>
      </c>
      <c r="G40" s="340">
        <f>'4Regionen_absolut_2014'!G40/'4Regionen_absolut_2014'!$C40*100</f>
        <v>6.5980890431622958</v>
      </c>
      <c r="H40" s="340">
        <f>'4Regionen_absolut_2014'!H40/'4Regionen_absolut_2014'!$C40*100</f>
        <v>5.4592728152796974</v>
      </c>
      <c r="I40" s="340"/>
      <c r="J40" s="340"/>
      <c r="K40" s="340">
        <f>'4Regionen_absolut_2014'!K40/'4Regionen_absolut_2014'!$C40*100</f>
        <v>1.1669136588325393</v>
      </c>
      <c r="L40" s="341">
        <f>'4Regionen_absolut_2014'!L40/'4Regionen_absolut_2014'!$C40*100</f>
        <v>5.3928004270146443</v>
      </c>
    </row>
    <row r="41" spans="1:14" ht="32.1" customHeight="1" thickBot="1" x14ac:dyDescent="0.3">
      <c r="A41" s="247" t="s">
        <v>123</v>
      </c>
      <c r="B41" s="248">
        <f>Wahlbeteiligung!D34</f>
        <v>52.459714731024086</v>
      </c>
      <c r="C41" s="249">
        <f>SUM(C37:C40)</f>
        <v>3418230</v>
      </c>
      <c r="D41" s="342">
        <f>'4Regionen_absolut_2014'!D41/'4Regionen_absolut_2014'!$C41*100</f>
        <v>38.847824751406428</v>
      </c>
      <c r="E41" s="342">
        <f>'4Regionen_absolut_2014'!E41/'4Regionen_absolut_2014'!$C41*100</f>
        <v>31.487933813698906</v>
      </c>
      <c r="F41" s="342">
        <f>'4Regionen_absolut_2014'!F41/'4Regionen_absolut_2014'!$C41*100</f>
        <v>10.828615979615181</v>
      </c>
      <c r="G41" s="342">
        <f>'4Regionen_absolut_2014'!G41/'4Regionen_absolut_2014'!$C41*100</f>
        <v>8.3671373781167446</v>
      </c>
      <c r="H41" s="342">
        <f>'4Regionen_absolut_2014'!H41/'4Regionen_absolut_2014'!$C41*100</f>
        <v>4.183012845829567</v>
      </c>
      <c r="I41" s="342"/>
      <c r="J41" s="342"/>
      <c r="K41" s="342">
        <f>'4Regionen_absolut_2014'!K41/'4Regionen_absolut_2014'!$C41*100</f>
        <v>1.9673047161835218</v>
      </c>
      <c r="L41" s="343">
        <f>'4Regionen_absolut_2014'!L41/'4Regionen_absolut_2014'!$C41*100</f>
        <v>4.318170515149653</v>
      </c>
    </row>
    <row r="42" spans="1:14" ht="15" customHeight="1" thickTop="1" x14ac:dyDescent="0.25">
      <c r="A42" s="250" t="s">
        <v>124</v>
      </c>
      <c r="B42" s="232"/>
      <c r="C42" s="233"/>
      <c r="D42" s="233"/>
      <c r="E42" s="233"/>
      <c r="F42" s="233"/>
      <c r="G42" s="233"/>
      <c r="H42" s="233"/>
      <c r="I42" s="233"/>
      <c r="J42" s="233"/>
      <c r="K42" s="347"/>
      <c r="L42" s="321"/>
    </row>
    <row r="43" spans="1:14" ht="18" customHeight="1" x14ac:dyDescent="0.25">
      <c r="A43" s="250" t="s">
        <v>136</v>
      </c>
      <c r="B43" s="232">
        <f>Wahlbeteiligung!D35</f>
        <v>51.412177985948482</v>
      </c>
      <c r="C43" s="233">
        <f>ITNRW_2009!F58</f>
        <v>3789696</v>
      </c>
      <c r="D43" s="338">
        <f>'4Regionen_absolut_2014'!D43/'4Regionen_absolut_2014'!$C43*100</f>
        <v>38.505014650251631</v>
      </c>
      <c r="E43" s="338">
        <f>'4Regionen_absolut_2014'!E43/'4Regionen_absolut_2014'!$C43*100</f>
        <v>27.604747188164964</v>
      </c>
      <c r="F43" s="338">
        <f>'4Regionen_absolut_2014'!F43/'4Regionen_absolut_2014'!$C43*100</f>
        <v>13.042286241429391</v>
      </c>
      <c r="G43" s="338">
        <f>'4Regionen_absolut_2014'!G43/'4Regionen_absolut_2014'!$C43*100</f>
        <v>9.8138478653696772</v>
      </c>
      <c r="H43" s="338">
        <f>'4Regionen_absolut_2014'!H43/'4Regionen_absolut_2014'!$C43*100</f>
        <v>4.4375591076434624</v>
      </c>
      <c r="I43" s="338"/>
      <c r="J43" s="338"/>
      <c r="K43" s="326" t="s">
        <v>202</v>
      </c>
      <c r="L43" s="339">
        <f>'4Regionen_absolut_2014'!L43/'4Regionen_absolut_2014'!$C43*100</f>
        <v>6.5965449471408784</v>
      </c>
      <c r="N43" s="242"/>
    </row>
    <row r="44" spans="1:14" ht="15" customHeight="1" x14ac:dyDescent="0.25">
      <c r="A44" s="252" t="s">
        <v>142</v>
      </c>
      <c r="B44" s="253">
        <f>Wahlbeteiligung!D36</f>
        <v>51.903511939486435</v>
      </c>
      <c r="C44" s="254">
        <f>'Absolut_endg Erg_2009'!C41</f>
        <v>7207926</v>
      </c>
      <c r="D44" s="340">
        <f>'4Regionen_absolut_2014'!D44/'4Regionen_absolut_2014'!$C44*100</f>
        <v>38.667586209958316</v>
      </c>
      <c r="E44" s="340">
        <f>'4Regionen_absolut_2014'!E44/'4Regionen_absolut_2014'!$C44*100</f>
        <v>29.446278998979736</v>
      </c>
      <c r="F44" s="340">
        <f>'4Regionen_absolut_2014'!F44/'4Regionen_absolut_2014'!$C44*100</f>
        <v>11.992492708720928</v>
      </c>
      <c r="G44" s="340">
        <f>'4Regionen_absolut_2014'!G44/'4Regionen_absolut_2014'!$C44*100</f>
        <v>9.1277712895498642</v>
      </c>
      <c r="H44" s="340">
        <f>'4Regionen_absolut_2014'!H44/'4Regionen_absolut_2014'!$C44*100</f>
        <v>4.3168450952465385</v>
      </c>
      <c r="I44" s="340"/>
      <c r="J44" s="340"/>
      <c r="K44" s="328" t="s">
        <v>202</v>
      </c>
      <c r="L44" s="341">
        <f>'4Regionen_absolut_2014'!L44/'4Regionen_absolut_2014'!$C44*100</f>
        <v>6.4490256975446192</v>
      </c>
    </row>
    <row r="45" spans="1:14" ht="12" customHeight="1" x14ac:dyDescent="0.25">
      <c r="A45" s="257" t="s">
        <v>201</v>
      </c>
      <c r="B45" s="258"/>
      <c r="C45" s="258"/>
      <c r="D45" s="256"/>
      <c r="E45" s="256"/>
      <c r="F45" s="256"/>
      <c r="G45" s="256"/>
      <c r="H45" s="256"/>
      <c r="I45" s="256"/>
      <c r="J45" s="256"/>
      <c r="K45" s="256"/>
      <c r="L45" s="256"/>
    </row>
    <row r="46" spans="1:14" ht="6" customHeight="1" x14ac:dyDescent="0.25">
      <c r="B46" s="257"/>
      <c r="C46" s="257"/>
      <c r="D46" s="259"/>
      <c r="E46" s="259"/>
      <c r="F46" s="259"/>
      <c r="G46" s="259"/>
      <c r="H46" s="259"/>
      <c r="I46" s="259"/>
      <c r="J46" s="259"/>
      <c r="K46" s="259"/>
    </row>
    <row r="47" spans="1:14" x14ac:dyDescent="0.25">
      <c r="A47" s="258" t="s">
        <v>125</v>
      </c>
      <c r="B47" s="257"/>
      <c r="C47" s="260"/>
      <c r="D47" s="260"/>
      <c r="E47" s="260"/>
      <c r="F47" s="260"/>
      <c r="G47" s="260"/>
      <c r="H47" s="260"/>
      <c r="I47" s="260"/>
      <c r="J47" s="260"/>
      <c r="K47" s="260"/>
      <c r="L47" s="260"/>
    </row>
  </sheetData>
  <mergeCells count="24">
    <mergeCell ref="K7:K8"/>
    <mergeCell ref="D7:D8"/>
    <mergeCell ref="E7:E8"/>
    <mergeCell ref="F7:F8"/>
    <mergeCell ref="G7:G8"/>
    <mergeCell ref="H7:H8"/>
    <mergeCell ref="I7:I8"/>
    <mergeCell ref="J7:J8"/>
    <mergeCell ref="K35:K36"/>
    <mergeCell ref="L35:L36"/>
    <mergeCell ref="L7:L8"/>
    <mergeCell ref="A34:A36"/>
    <mergeCell ref="B34:B36"/>
    <mergeCell ref="C34:C36"/>
    <mergeCell ref="D34:L34"/>
    <mergeCell ref="D35:D36"/>
    <mergeCell ref="E35:E36"/>
    <mergeCell ref="F35:F36"/>
    <mergeCell ref="G35:G36"/>
    <mergeCell ref="H35:H36"/>
    <mergeCell ref="A6:A8"/>
    <mergeCell ref="B6:B8"/>
    <mergeCell ref="C6:C8"/>
    <mergeCell ref="D6:L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B9" sqref="B9"/>
    </sheetView>
  </sheetViews>
  <sheetFormatPr baseColWidth="10" defaultColWidth="10.28515625" defaultRowHeight="12.75" x14ac:dyDescent="0.2"/>
  <cols>
    <col min="1" max="1" width="20.85546875" style="3" customWidth="1"/>
    <col min="2" max="2" width="14.140625" style="3" customWidth="1"/>
    <col min="3" max="9" width="11.85546875" style="3" customWidth="1"/>
    <col min="10" max="10" width="10.28515625" style="3"/>
    <col min="11" max="11" width="15.42578125" style="3" customWidth="1"/>
    <col min="12" max="16384" width="10.28515625" style="3"/>
  </cols>
  <sheetData>
    <row r="1" spans="1:12" x14ac:dyDescent="0.2">
      <c r="A1" s="2" t="s">
        <v>88</v>
      </c>
    </row>
    <row r="2" spans="1:12" x14ac:dyDescent="0.2">
      <c r="A2" s="2"/>
    </row>
    <row r="3" spans="1:12" x14ac:dyDescent="0.2">
      <c r="A3" s="51" t="s">
        <v>203</v>
      </c>
    </row>
    <row r="4" spans="1:12" x14ac:dyDescent="0.2">
      <c r="A4" s="4"/>
    </row>
    <row r="5" spans="1:12" ht="5.0999999999999996" customHeight="1" x14ac:dyDescent="0.2">
      <c r="A5" s="4"/>
    </row>
    <row r="6" spans="1:12" ht="18" customHeight="1" x14ac:dyDescent="0.2">
      <c r="A6" s="477" t="s">
        <v>90</v>
      </c>
      <c r="B6" s="501" t="s">
        <v>193</v>
      </c>
      <c r="C6" s="483" t="s">
        <v>138</v>
      </c>
      <c r="D6" s="484"/>
      <c r="E6" s="484"/>
      <c r="F6" s="484"/>
      <c r="G6" s="484"/>
      <c r="H6" s="484"/>
      <c r="I6" s="485"/>
    </row>
    <row r="7" spans="1:12" ht="28.5" customHeight="1" x14ac:dyDescent="0.2">
      <c r="A7" s="478"/>
      <c r="B7" s="502"/>
      <c r="C7" s="475" t="s">
        <v>6</v>
      </c>
      <c r="D7" s="475" t="s">
        <v>7</v>
      </c>
      <c r="E7" s="475" t="s">
        <v>94</v>
      </c>
      <c r="F7" s="475" t="s">
        <v>9</v>
      </c>
      <c r="G7" s="475" t="s">
        <v>10</v>
      </c>
      <c r="H7" s="468" t="s">
        <v>200</v>
      </c>
      <c r="I7" s="475" t="s">
        <v>96</v>
      </c>
    </row>
    <row r="8" spans="1:12" ht="28.5" customHeight="1" x14ac:dyDescent="0.2">
      <c r="A8" s="479"/>
      <c r="B8" s="503"/>
      <c r="C8" s="476"/>
      <c r="D8" s="476"/>
      <c r="E8" s="476"/>
      <c r="F8" s="476"/>
      <c r="G8" s="476"/>
      <c r="H8" s="470"/>
      <c r="I8" s="476"/>
    </row>
    <row r="9" spans="1:12" ht="32.1" customHeight="1" x14ac:dyDescent="0.2">
      <c r="A9" s="203" t="s">
        <v>194</v>
      </c>
      <c r="B9" s="204">
        <f>'4Regionen_Prozent_2014'!B9-'4Regionen_Prozent_2014'!B37</f>
        <v>-2.4553572752043777</v>
      </c>
      <c r="C9" s="204">
        <f>'4Regionen_Prozent_2014'!D9-'4Regionen_Prozent_2014'!D37</f>
        <v>-1.093245633482006</v>
      </c>
      <c r="D9" s="204">
        <f>'4Regionen_Prozent_2014'!E9-'4Regionen_Prozent_2014'!E37</f>
        <v>2.0860342753759404</v>
      </c>
      <c r="E9" s="204">
        <f>'4Regionen_Prozent_2014'!F9-'4Regionen_Prozent_2014'!F37</f>
        <v>0.68598946138084926</v>
      </c>
      <c r="F9" s="204">
        <f>'4Regionen_Prozent_2014'!G9-'4Regionen_Prozent_2014'!G37</f>
        <v>-4.6380298482789586</v>
      </c>
      <c r="G9" s="204">
        <f>'4Regionen_Prozent_2014'!H9-'4Regionen_Prozent_2014'!H37</f>
        <v>0.32183030389710066</v>
      </c>
      <c r="H9" s="204">
        <f>'4Regionen_Prozent_2014'!K9-'4Regionen_Prozent_2014'!K37</f>
        <v>-0.11397235544128534</v>
      </c>
      <c r="I9" s="205">
        <f>'4Regionen_Prozent_2014'!L9-'4Regionen_Prozent_2014'!L37</f>
        <v>0.18425086285522507</v>
      </c>
      <c r="K9" s="499" t="s">
        <v>139</v>
      </c>
      <c r="L9" s="500"/>
    </row>
    <row r="10" spans="1:12" ht="32.1" customHeight="1" x14ac:dyDescent="0.2">
      <c r="A10" s="182" t="s">
        <v>195</v>
      </c>
      <c r="B10" s="6">
        <f>'4Regionen_Prozent_2014'!B10-'4Regionen_Prozent_2014'!B38</f>
        <v>-2.8507699215189604</v>
      </c>
      <c r="C10" s="6">
        <f>'4Regionen_Prozent_2014'!D10-'4Regionen_Prozent_2014'!D38</f>
        <v>-0.74329677456994858</v>
      </c>
      <c r="D10" s="6">
        <f>'4Regionen_Prozent_2014'!E10-'4Regionen_Prozent_2014'!E38</f>
        <v>2.0969452781401507</v>
      </c>
      <c r="E10" s="6">
        <f>'4Regionen_Prozent_2014'!F10-'4Regionen_Prozent_2014'!F38</f>
        <v>1.0183896214437382E-2</v>
      </c>
      <c r="F10" s="6">
        <f>'4Regionen_Prozent_2014'!G10-'4Regionen_Prozent_2014'!G38</f>
        <v>-4.6854529400509888</v>
      </c>
      <c r="G10" s="6">
        <f>'4Regionen_Prozent_2014'!H10-'4Regionen_Prozent_2014'!H38</f>
        <v>0.60096847696807343</v>
      </c>
      <c r="H10" s="6">
        <f>'4Regionen_Prozent_2014'!K10-'4Regionen_Prozent_2014'!K38</f>
        <v>0.80528658755655869</v>
      </c>
      <c r="I10" s="206">
        <f>'4Regionen_Prozent_2014'!L10-'4Regionen_Prozent_2014'!L38</f>
        <v>-1.7954640586995738</v>
      </c>
      <c r="K10" s="443" t="s">
        <v>140</v>
      </c>
      <c r="L10" s="444"/>
    </row>
    <row r="11" spans="1:12" ht="32.1" customHeight="1" x14ac:dyDescent="0.2">
      <c r="A11" s="182" t="s">
        <v>196</v>
      </c>
      <c r="B11" s="6">
        <f>'4Regionen_Prozent_2014'!B11-'4Regionen_Prozent_2014'!B39</f>
        <v>-3.2400884520671909</v>
      </c>
      <c r="C11" s="6">
        <f>'4Regionen_Prozent_2014'!D11-'4Regionen_Prozent_2014'!D39</f>
        <v>-0.33983799058455588</v>
      </c>
      <c r="D11" s="6">
        <f>'4Regionen_Prozent_2014'!E11-'4Regionen_Prozent_2014'!E39</f>
        <v>3.3990362496185611</v>
      </c>
      <c r="E11" s="6">
        <f>'4Regionen_Prozent_2014'!F11-'4Regionen_Prozent_2014'!F39</f>
        <v>-0.43398658219713759</v>
      </c>
      <c r="F11" s="6">
        <f>'4Regionen_Prozent_2014'!G11-'4Regionen_Prozent_2014'!G39</f>
        <v>-4.7684032941901586</v>
      </c>
      <c r="G11" s="6">
        <f>'4Regionen_Prozent_2014'!H11-'4Regionen_Prozent_2014'!H39</f>
        <v>0.14683823314313527</v>
      </c>
      <c r="H11" s="6">
        <f>'4Regionen_Prozent_2014'!K11-'4Regionen_Prozent_2014'!K39</f>
        <v>-1.1899894576818211</v>
      </c>
      <c r="I11" s="206">
        <f>'4Regionen_Prozent_2014'!L11-'4Regionen_Prozent_2014'!L39</f>
        <v>-0.23108447009875865</v>
      </c>
      <c r="K11" s="210" t="s">
        <v>141</v>
      </c>
      <c r="L11" s="211"/>
    </row>
    <row r="12" spans="1:12" ht="32.1" customHeight="1" x14ac:dyDescent="0.2">
      <c r="A12" s="209" t="s">
        <v>197</v>
      </c>
      <c r="B12" s="17">
        <f>'4Regionen_Prozent_2014'!B12-'4Regionen_Prozent_2014'!B40</f>
        <v>-0.59631569568102805</v>
      </c>
      <c r="C12" s="17">
        <f>'4Regionen_Prozent_2014'!D12-'4Regionen_Prozent_2014'!D40</f>
        <v>-0.96035241153261097</v>
      </c>
      <c r="D12" s="17">
        <f>'4Regionen_Prozent_2014'!E12-'4Regionen_Prozent_2014'!E40</f>
        <v>0.42411348901175927</v>
      </c>
      <c r="E12" s="17">
        <f>'4Regionen_Prozent_2014'!F12-'4Regionen_Prozent_2014'!F40</f>
        <v>-0.2340285047810049</v>
      </c>
      <c r="F12" s="17">
        <f>'4Regionen_Prozent_2014'!G12-'4Regionen_Prozent_2014'!G40</f>
        <v>-3.3096400592726463</v>
      </c>
      <c r="G12" s="17">
        <f>'4Regionen_Prozent_2014'!H12-'4Regionen_Prozent_2014'!H40</f>
        <v>9.2330286710238241E-3</v>
      </c>
      <c r="H12" s="17">
        <f>'4Regionen_Prozent_2014'!K12-'4Regionen_Prozent_2014'!K40</f>
        <v>-0.2885731302445641</v>
      </c>
      <c r="I12" s="207">
        <f>'4Regionen_Prozent_2014'!L12-'4Regionen_Prozent_2014'!L40</f>
        <v>-0.19823372173929421</v>
      </c>
    </row>
    <row r="13" spans="1:12" ht="32.1" customHeight="1" thickBot="1" x14ac:dyDescent="0.25">
      <c r="A13" s="208" t="s">
        <v>123</v>
      </c>
      <c r="B13" s="21">
        <f>'4Regionen_Prozent_2014'!B13-'4Regionen_Prozent_2014'!B41</f>
        <v>-1.9264134280697363</v>
      </c>
      <c r="C13" s="21">
        <f>'4Regionen_Prozent_2014'!D13-'4Regionen_Prozent_2014'!D41</f>
        <v>-0.88425208649026388</v>
      </c>
      <c r="D13" s="21">
        <f>'4Regionen_Prozent_2014'!E13-'4Regionen_Prozent_2014'!E41</f>
        <v>1.7701017477419931</v>
      </c>
      <c r="E13" s="21">
        <f>'4Regionen_Prozent_2014'!F13-'4Regionen_Prozent_2014'!F41</f>
        <v>1.761443700129206E-2</v>
      </c>
      <c r="F13" s="21">
        <f>'4Regionen_Prozent_2014'!G13-'4Regionen_Prozent_2014'!G41</f>
        <v>-4.2122944844722809</v>
      </c>
      <c r="G13" s="21">
        <f>'4Regionen_Prozent_2014'!H13-'4Regionen_Prozent_2014'!H41</f>
        <v>0.25762343543870792</v>
      </c>
      <c r="H13" s="21">
        <f>'4Regionen_Prozent_2014'!K13-'4Regionen_Prozent_2014'!K41</f>
        <v>-0.15641443626843277</v>
      </c>
      <c r="I13" s="212">
        <f>'4Regionen_Prozent_2014'!L13-'4Regionen_Prozent_2014'!L41</f>
        <v>-0.50560943383258827</v>
      </c>
      <c r="K13" s="122"/>
    </row>
    <row r="14" spans="1:12" ht="15" customHeight="1" thickTop="1" x14ac:dyDescent="0.2">
      <c r="A14" s="24" t="s">
        <v>124</v>
      </c>
      <c r="B14" s="6"/>
      <c r="C14" s="6"/>
      <c r="D14" s="6"/>
      <c r="E14" s="6"/>
      <c r="F14" s="6"/>
      <c r="G14" s="6"/>
      <c r="H14" s="6"/>
      <c r="I14" s="206"/>
    </row>
    <row r="15" spans="1:12" ht="18" customHeight="1" x14ac:dyDescent="0.2">
      <c r="A15" s="24" t="s">
        <v>136</v>
      </c>
      <c r="B15" s="6">
        <f>'4Regionen_Prozent_2014'!B15-'4Regionen_Prozent_2014'!B43</f>
        <v>-1.932789241398595</v>
      </c>
      <c r="C15" s="6">
        <f>'4Regionen_Prozent_2014'!D15-'4Regionen_Prozent_2014'!D43</f>
        <v>-1.3942481071737802</v>
      </c>
      <c r="D15" s="6">
        <f>'4Regionen_Prozent_2014'!E15-'4Regionen_Prozent_2014'!E43</f>
        <v>2.1624056710530404</v>
      </c>
      <c r="E15" s="6">
        <f>'4Regionen_Prozent_2014'!F15-'4Regionen_Prozent_2014'!F43</f>
        <v>-0.61305290291138981</v>
      </c>
      <c r="F15" s="6">
        <f>'4Regionen_Prozent_2014'!G15-'4Regionen_Prozent_2014'!G43</f>
        <v>-4.5354447283055723</v>
      </c>
      <c r="G15" s="6">
        <f>'4Regionen_Prozent_2014'!H15-'4Regionen_Prozent_2014'!H43</f>
        <v>0.40196828757828396</v>
      </c>
      <c r="H15" s="213" t="s">
        <v>202</v>
      </c>
      <c r="I15" s="206">
        <f>'4Regionen_Prozent_2014'!L15-'4Regionen_Prozent_2014'!L43</f>
        <v>-0.69520143679154867</v>
      </c>
    </row>
    <row r="16" spans="1:12" ht="15" customHeight="1" x14ac:dyDescent="0.2">
      <c r="A16" s="27" t="s">
        <v>142</v>
      </c>
      <c r="B16" s="17">
        <f>'4Regionen_Prozent_2014'!B16-'4Regionen_Prozent_2014'!B44</f>
        <v>-1.9327358649432895</v>
      </c>
      <c r="C16" s="17">
        <f>'4Regionen_Prozent_2014'!D16-'4Regionen_Prozent_2014'!D44</f>
        <v>-1.1549212849248534</v>
      </c>
      <c r="D16" s="17">
        <f>'4Regionen_Prozent_2014'!E16-'4Regionen_Prozent_2014'!E44</f>
        <v>1.9660075825384133</v>
      </c>
      <c r="E16" s="17">
        <f>'4Regionen_Prozent_2014'!F16-'4Regionen_Prozent_2014'!F44</f>
        <v>-0.30927455073636523</v>
      </c>
      <c r="F16" s="17">
        <f>'4Regionen_Prozent_2014'!G16-'4Regionen_Prozent_2014'!G44</f>
        <v>-4.3788636993594485</v>
      </c>
      <c r="G16" s="17">
        <f>'4Regionen_Prozent_2014'!H16-'4Regionen_Prozent_2014'!H44</f>
        <v>0.33469854942613964</v>
      </c>
      <c r="H16" s="214" t="s">
        <v>202</v>
      </c>
      <c r="I16" s="207">
        <f>'4Regionen_Prozent_2014'!L16-'4Regionen_Prozent_2014'!L44</f>
        <v>-0.67864326056049151</v>
      </c>
    </row>
    <row r="17" spans="1:9" ht="12" customHeight="1" x14ac:dyDescent="0.2">
      <c r="A17" s="31" t="s">
        <v>201</v>
      </c>
      <c r="B17" s="32"/>
      <c r="C17" s="30"/>
      <c r="D17" s="30"/>
      <c r="E17" s="30"/>
      <c r="F17" s="30"/>
      <c r="G17" s="30"/>
      <c r="H17" s="30"/>
      <c r="I17" s="30"/>
    </row>
    <row r="18" spans="1:9" ht="6" customHeight="1" x14ac:dyDescent="0.2">
      <c r="B18" s="31"/>
      <c r="C18" s="120"/>
      <c r="D18" s="120"/>
      <c r="E18" s="120"/>
      <c r="F18" s="120"/>
      <c r="G18" s="120"/>
      <c r="H18" s="120"/>
    </row>
    <row r="19" spans="1:9" x14ac:dyDescent="0.2">
      <c r="A19" s="32" t="s">
        <v>125</v>
      </c>
      <c r="B19" s="31"/>
      <c r="C19" s="121"/>
      <c r="D19" s="121"/>
      <c r="E19" s="121"/>
      <c r="F19" s="121"/>
      <c r="G19" s="121"/>
      <c r="H19" s="121"/>
      <c r="I19" s="121"/>
    </row>
    <row r="20" spans="1:9" x14ac:dyDescent="0.2">
      <c r="A20" s="31"/>
      <c r="B20" s="31"/>
      <c r="C20" s="120"/>
      <c r="D20" s="120"/>
      <c r="E20" s="120"/>
      <c r="F20" s="120"/>
      <c r="G20" s="120"/>
      <c r="H20" s="120"/>
    </row>
    <row r="21" spans="1:9" x14ac:dyDescent="0.2">
      <c r="A21" s="31"/>
      <c r="B21" s="31"/>
      <c r="C21" s="121"/>
      <c r="D21" s="121"/>
      <c r="E21" s="121"/>
      <c r="F21" s="121"/>
      <c r="G21" s="121"/>
      <c r="H21" s="121"/>
      <c r="I21" s="121"/>
    </row>
    <row r="22" spans="1:9" x14ac:dyDescent="0.2">
      <c r="A22" s="31"/>
      <c r="B22" s="31"/>
    </row>
    <row r="23" spans="1:9" x14ac:dyDescent="0.2">
      <c r="A23" s="31"/>
      <c r="B23" s="31"/>
    </row>
  </sheetData>
  <mergeCells count="12">
    <mergeCell ref="K9:L9"/>
    <mergeCell ref="K10:L10"/>
    <mergeCell ref="I7:I8"/>
    <mergeCell ref="A6:A8"/>
    <mergeCell ref="B6:B8"/>
    <mergeCell ref="C6:I6"/>
    <mergeCell ref="H7:H8"/>
    <mergeCell ref="C7:C8"/>
    <mergeCell ref="D7:D8"/>
    <mergeCell ref="E7:E8"/>
    <mergeCell ref="F7:F8"/>
    <mergeCell ref="G7:G8"/>
  </mergeCells>
  <conditionalFormatting sqref="B9:I13 B15:G16 I15:I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58"/>
  <sheetViews>
    <sheetView topLeftCell="A34" workbookViewId="0">
      <selection activeCell="J40" sqref="J40:J43"/>
    </sheetView>
  </sheetViews>
  <sheetFormatPr baseColWidth="10" defaultRowHeight="12.75" x14ac:dyDescent="0.2"/>
  <cols>
    <col min="1" max="1" width="20.5703125" style="33" customWidth="1"/>
    <col min="2" max="7" width="14.7109375" style="34" customWidth="1"/>
    <col min="8" max="13" width="14.7109375" style="33" customWidth="1"/>
    <col min="14" max="14" width="11.42578125" style="33"/>
    <col min="15" max="15" width="27.5703125" style="33" bestFit="1" customWidth="1"/>
    <col min="16" max="16384" width="11.42578125" style="33"/>
  </cols>
  <sheetData>
    <row r="1" spans="1:20" x14ac:dyDescent="0.2">
      <c r="A1" s="33" t="s">
        <v>148</v>
      </c>
      <c r="N1" s="123"/>
      <c r="O1" s="123"/>
      <c r="P1" s="123"/>
    </row>
    <row r="2" spans="1:20" x14ac:dyDescent="0.2">
      <c r="N2" s="123"/>
      <c r="O2" s="123"/>
      <c r="P2" s="123"/>
    </row>
    <row r="3" spans="1:20" s="37" customFormat="1" x14ac:dyDescent="0.2">
      <c r="A3" s="504" t="s">
        <v>127</v>
      </c>
      <c r="B3" s="506" t="s">
        <v>146</v>
      </c>
      <c r="C3" s="507"/>
      <c r="D3" s="508"/>
      <c r="E3" s="506" t="s">
        <v>158</v>
      </c>
      <c r="F3" s="507"/>
      <c r="G3" s="508"/>
      <c r="H3" s="509" t="s">
        <v>247</v>
      </c>
      <c r="I3" s="509"/>
      <c r="J3" s="509"/>
      <c r="K3" s="227"/>
      <c r="L3" s="227"/>
      <c r="M3" s="227"/>
      <c r="N3" s="224"/>
      <c r="O3" s="224"/>
      <c r="P3" s="224"/>
    </row>
    <row r="4" spans="1:20" s="37" customFormat="1" ht="25.5" x14ac:dyDescent="0.2">
      <c r="A4" s="505"/>
      <c r="B4" s="35" t="s">
        <v>128</v>
      </c>
      <c r="C4" s="35" t="s">
        <v>129</v>
      </c>
      <c r="D4" s="36" t="s">
        <v>130</v>
      </c>
      <c r="E4" s="35" t="s">
        <v>128</v>
      </c>
      <c r="F4" s="35" t="s">
        <v>129</v>
      </c>
      <c r="G4" s="36" t="s">
        <v>130</v>
      </c>
      <c r="H4" s="225" t="s">
        <v>128</v>
      </c>
      <c r="I4" s="225" t="s">
        <v>129</v>
      </c>
      <c r="J4" s="225" t="s">
        <v>130</v>
      </c>
      <c r="K4" s="227"/>
      <c r="L4" s="227"/>
      <c r="M4" s="227"/>
      <c r="N4" s="224" t="s">
        <v>0</v>
      </c>
      <c r="O4" s="224" t="s">
        <v>1</v>
      </c>
      <c r="P4" s="224" t="s">
        <v>2</v>
      </c>
      <c r="Q4" s="37" t="s">
        <v>3</v>
      </c>
    </row>
    <row r="5" spans="1:20" x14ac:dyDescent="0.2">
      <c r="A5" s="38" t="s">
        <v>97</v>
      </c>
      <c r="B5" s="39">
        <f>ITNRW_2009!C37</f>
        <v>251782</v>
      </c>
      <c r="C5" s="39">
        <f>ITNRW_2009!$D37</f>
        <v>133080</v>
      </c>
      <c r="D5" s="40">
        <f>C5/B5*100</f>
        <v>52.855247793726321</v>
      </c>
      <c r="E5" s="188">
        <f>ITNRW_2014!C37</f>
        <v>255657</v>
      </c>
      <c r="F5" s="188">
        <f>ITNRW_2014!$D37</f>
        <v>130507</v>
      </c>
      <c r="G5" s="189">
        <f>F5/E5*100</f>
        <v>51.047692807159592</v>
      </c>
      <c r="H5" s="39">
        <v>255657</v>
      </c>
      <c r="I5" s="39">
        <v>130477</v>
      </c>
      <c r="J5" s="40">
        <f>I5/H5*100</f>
        <v>51.035958334800149</v>
      </c>
      <c r="K5" s="226"/>
      <c r="L5" s="226"/>
      <c r="M5" s="226"/>
      <c r="N5" s="123">
        <v>111000</v>
      </c>
      <c r="O5" s="123" t="s">
        <v>220</v>
      </c>
      <c r="P5" s="123">
        <v>471272</v>
      </c>
      <c r="Q5" s="33">
        <v>231872</v>
      </c>
      <c r="R5" s="226">
        <f>Q5/P5</f>
        <v>0.49201310495849532</v>
      </c>
      <c r="S5" s="113"/>
      <c r="T5" s="113"/>
    </row>
    <row r="6" spans="1:20" x14ac:dyDescent="0.2">
      <c r="A6" s="38" t="s">
        <v>98</v>
      </c>
      <c r="B6" s="39">
        <f>ITNRW_2009!C44</f>
        <v>298427</v>
      </c>
      <c r="C6" s="39">
        <f>ITNRW_2009!D44</f>
        <v>147668</v>
      </c>
      <c r="D6" s="40">
        <f t="shared" ref="D6:D34" si="0">C6/B6*100</f>
        <v>49.482117904881264</v>
      </c>
      <c r="E6" s="188">
        <f>ITNRW_2014!C44</f>
        <v>295354</v>
      </c>
      <c r="F6" s="188">
        <f>ITNRW_2014!D44</f>
        <v>143142</v>
      </c>
      <c r="G6" s="189">
        <f t="shared" ref="G6:G35" si="1">F6/E6*100</f>
        <v>48.46455439912782</v>
      </c>
      <c r="H6" s="39">
        <v>295356</v>
      </c>
      <c r="I6" s="39">
        <v>143104</v>
      </c>
      <c r="J6" s="40">
        <f t="shared" ref="J6:J36" si="2">I6/H6*100</f>
        <v>48.451360392204663</v>
      </c>
      <c r="K6" s="226"/>
      <c r="L6" s="226"/>
      <c r="M6" s="226"/>
      <c r="N6" s="123">
        <v>112000</v>
      </c>
      <c r="O6" s="123" t="s">
        <v>221</v>
      </c>
      <c r="P6" s="123">
        <v>365492</v>
      </c>
      <c r="Q6" s="33">
        <v>147865</v>
      </c>
      <c r="R6" s="226">
        <f t="shared" ref="R6:R58" si="3">Q6/P6</f>
        <v>0.40456425858842326</v>
      </c>
      <c r="S6" s="113"/>
      <c r="T6" s="113"/>
    </row>
    <row r="7" spans="1:20" x14ac:dyDescent="0.2">
      <c r="A7" s="38" t="s">
        <v>99</v>
      </c>
      <c r="B7" s="39">
        <f>ITNRW_2009!C29</f>
        <v>95039</v>
      </c>
      <c r="C7" s="39">
        <f>ITNRW_2009!D29</f>
        <v>49235</v>
      </c>
      <c r="D7" s="40">
        <f t="shared" si="0"/>
        <v>51.805048453792658</v>
      </c>
      <c r="E7" s="188">
        <f>ITNRW_2014!C29</f>
        <v>93907</v>
      </c>
      <c r="F7" s="188">
        <f>ITNRW_2014!D29</f>
        <v>45529</v>
      </c>
      <c r="G7" s="189">
        <f t="shared" si="1"/>
        <v>48.483073679278441</v>
      </c>
      <c r="H7" s="39">
        <v>93907</v>
      </c>
      <c r="I7" s="39">
        <v>45529</v>
      </c>
      <c r="J7" s="40">
        <f t="shared" si="2"/>
        <v>48.483073679278441</v>
      </c>
      <c r="K7" s="226"/>
      <c r="L7" s="226"/>
      <c r="M7" s="226"/>
      <c r="N7" s="123">
        <v>113000</v>
      </c>
      <c r="O7" s="123" t="s">
        <v>222</v>
      </c>
      <c r="P7" s="123">
        <v>457477</v>
      </c>
      <c r="Q7" s="33">
        <v>207112</v>
      </c>
      <c r="R7" s="226">
        <f t="shared" si="3"/>
        <v>0.45272658516165842</v>
      </c>
      <c r="S7" s="113"/>
      <c r="T7" s="113"/>
    </row>
    <row r="8" spans="1:20" x14ac:dyDescent="0.2">
      <c r="A8" s="38" t="s">
        <v>100</v>
      </c>
      <c r="B8" s="39">
        <f>ITNRW_2009!C45</f>
        <v>451459</v>
      </c>
      <c r="C8" s="39">
        <f>ITNRW_2009!D45</f>
        <v>147746</v>
      </c>
      <c r="D8" s="40">
        <f t="shared" si="0"/>
        <v>32.726338382887484</v>
      </c>
      <c r="E8" s="188">
        <f>ITNRW_2014!C45</f>
        <v>456509</v>
      </c>
      <c r="F8" s="188">
        <f>ITNRW_2014!D45</f>
        <v>204981</v>
      </c>
      <c r="G8" s="189">
        <f t="shared" si="1"/>
        <v>44.901852975516363</v>
      </c>
      <c r="H8" s="39">
        <v>456717</v>
      </c>
      <c r="I8" s="39">
        <v>204985</v>
      </c>
      <c r="J8" s="40">
        <f t="shared" si="2"/>
        <v>44.882279398402076</v>
      </c>
      <c r="K8" s="226"/>
      <c r="L8" s="226"/>
      <c r="M8" s="226"/>
      <c r="N8" s="123">
        <v>114000</v>
      </c>
      <c r="O8" s="123" t="s">
        <v>223</v>
      </c>
      <c r="P8" s="123">
        <v>182230</v>
      </c>
      <c r="Q8" s="33">
        <v>82380</v>
      </c>
      <c r="R8" s="226">
        <f t="shared" si="3"/>
        <v>0.45206607035065577</v>
      </c>
      <c r="S8" s="113"/>
      <c r="T8" s="113"/>
    </row>
    <row r="9" spans="1:20" x14ac:dyDescent="0.2">
      <c r="A9" s="38" t="s">
        <v>101</v>
      </c>
      <c r="B9" s="39">
        <f>ITNRW_2009!C30</f>
        <v>198087</v>
      </c>
      <c r="C9" s="39">
        <f>ITNRW_2009!D30</f>
        <v>90654</v>
      </c>
      <c r="D9" s="40">
        <f t="shared" si="0"/>
        <v>45.764739735570735</v>
      </c>
      <c r="E9" s="188">
        <f>ITNRW_2014!C30</f>
        <v>195313</v>
      </c>
      <c r="F9" s="188">
        <f>ITNRW_2014!D30</f>
        <v>84137</v>
      </c>
      <c r="G9" s="189">
        <f t="shared" si="1"/>
        <v>43.078033720233677</v>
      </c>
      <c r="H9" s="39">
        <v>195313</v>
      </c>
      <c r="I9" s="39">
        <v>84137</v>
      </c>
      <c r="J9" s="40">
        <f t="shared" si="2"/>
        <v>43.078033720233677</v>
      </c>
      <c r="K9" s="226"/>
      <c r="L9" s="226"/>
      <c r="M9" s="226"/>
      <c r="N9" s="123">
        <v>116000</v>
      </c>
      <c r="O9" s="123" t="s">
        <v>224</v>
      </c>
      <c r="P9" s="123">
        <v>209119</v>
      </c>
      <c r="Q9" s="33">
        <v>89321</v>
      </c>
      <c r="R9" s="226">
        <f t="shared" si="3"/>
        <v>0.42713000731640838</v>
      </c>
      <c r="S9" s="113"/>
      <c r="T9" s="113"/>
    </row>
    <row r="10" spans="1:20" x14ac:dyDescent="0.2">
      <c r="A10" s="38" t="s">
        <v>102</v>
      </c>
      <c r="B10" s="39">
        <f>ITNRW_2009!C46</f>
        <v>152513</v>
      </c>
      <c r="C10" s="39">
        <f>ITNRW_2009!D46</f>
        <v>69690</v>
      </c>
      <c r="D10" s="40">
        <f t="shared" si="0"/>
        <v>45.694465389835621</v>
      </c>
      <c r="E10" s="188">
        <f>ITNRW_2014!C46</f>
        <v>150645</v>
      </c>
      <c r="F10" s="188">
        <f>ITNRW_2014!D46</f>
        <v>67985</v>
      </c>
      <c r="G10" s="189">
        <f t="shared" si="1"/>
        <v>45.12927744033987</v>
      </c>
      <c r="H10" s="39">
        <v>150645</v>
      </c>
      <c r="I10" s="39">
        <v>67973</v>
      </c>
      <c r="J10" s="40">
        <f t="shared" si="2"/>
        <v>45.121311693053208</v>
      </c>
      <c r="K10" s="226"/>
      <c r="L10" s="226"/>
      <c r="M10" s="226"/>
      <c r="N10" s="33">
        <v>117000</v>
      </c>
      <c r="O10" s="33" t="s">
        <v>225</v>
      </c>
      <c r="P10" s="33">
        <v>133767</v>
      </c>
      <c r="Q10" s="33">
        <v>67350</v>
      </c>
      <c r="R10" s="226">
        <f t="shared" si="3"/>
        <v>0.50348740720805585</v>
      </c>
      <c r="S10" s="113"/>
      <c r="T10" s="113"/>
    </row>
    <row r="11" spans="1:20" x14ac:dyDescent="0.2">
      <c r="A11" s="38" t="s">
        <v>103</v>
      </c>
      <c r="B11" s="39">
        <f>ITNRW_2009!C47</f>
        <v>136063</v>
      </c>
      <c r="C11" s="39">
        <f>ITNRW_2009!D47</f>
        <v>71006</v>
      </c>
      <c r="D11" s="40">
        <f t="shared" si="0"/>
        <v>52.186119665155118</v>
      </c>
      <c r="E11" s="188">
        <f>ITNRW_2014!C47</f>
        <v>137400</v>
      </c>
      <c r="F11" s="188">
        <f>ITNRW_2014!D47</f>
        <v>70650</v>
      </c>
      <c r="G11" s="189">
        <f t="shared" si="1"/>
        <v>51.419213973799124</v>
      </c>
      <c r="H11" s="39">
        <v>137400</v>
      </c>
      <c r="I11" s="39">
        <v>70709</v>
      </c>
      <c r="J11" s="40">
        <f t="shared" si="2"/>
        <v>51.462154294032025</v>
      </c>
      <c r="K11" s="226"/>
      <c r="L11" s="226"/>
      <c r="M11" s="226"/>
      <c r="N11" s="33">
        <v>119000</v>
      </c>
      <c r="O11" s="33" t="s">
        <v>226</v>
      </c>
      <c r="P11" s="33">
        <v>165717</v>
      </c>
      <c r="Q11" s="33">
        <v>72419</v>
      </c>
      <c r="R11" s="226">
        <f t="shared" si="3"/>
        <v>0.43700404907161006</v>
      </c>
      <c r="S11" s="113"/>
      <c r="T11" s="113"/>
    </row>
    <row r="12" spans="1:20" x14ac:dyDescent="0.2">
      <c r="A12" s="38" t="s">
        <v>104</v>
      </c>
      <c r="B12" s="39">
        <f>ITNRW_2009!C48</f>
        <v>124527</v>
      </c>
      <c r="C12" s="39">
        <f>ITNRW_2009!D48</f>
        <v>56231</v>
      </c>
      <c r="D12" s="40">
        <f t="shared" si="0"/>
        <v>45.155669051691596</v>
      </c>
      <c r="E12" s="188">
        <f>ITNRW_2014!C48</f>
        <v>122623</v>
      </c>
      <c r="F12" s="188">
        <f>ITNRW_2014!D48</f>
        <v>51723</v>
      </c>
      <c r="G12" s="189">
        <f t="shared" si="1"/>
        <v>42.180504473059706</v>
      </c>
      <c r="H12" s="39">
        <v>122623</v>
      </c>
      <c r="I12" s="39">
        <v>51721</v>
      </c>
      <c r="J12" s="40">
        <f t="shared" si="2"/>
        <v>42.178873457671074</v>
      </c>
      <c r="K12" s="226"/>
      <c r="L12" s="226"/>
      <c r="M12" s="226"/>
      <c r="N12" s="33">
        <v>120000</v>
      </c>
      <c r="O12" s="33" t="s">
        <v>227</v>
      </c>
      <c r="P12" s="33">
        <v>86886</v>
      </c>
      <c r="Q12" s="33">
        <v>37337</v>
      </c>
      <c r="R12" s="226">
        <f t="shared" si="3"/>
        <v>0.42972400616900308</v>
      </c>
      <c r="S12" s="113"/>
      <c r="T12" s="113"/>
    </row>
    <row r="13" spans="1:20" x14ac:dyDescent="0.2">
      <c r="A13" s="38" t="s">
        <v>105</v>
      </c>
      <c r="B13" s="39">
        <f>ITNRW_2009!C31</f>
        <v>221698</v>
      </c>
      <c r="C13" s="39">
        <f>ITNRW_2009!D31</f>
        <v>129112</v>
      </c>
      <c r="D13" s="40">
        <f t="shared" si="0"/>
        <v>58.237782929931711</v>
      </c>
      <c r="E13" s="188">
        <f>ITNRW_2014!C31</f>
        <v>243442</v>
      </c>
      <c r="F13" s="188">
        <f>ITNRW_2014!D31</f>
        <v>145234</v>
      </c>
      <c r="G13" s="189">
        <f t="shared" si="1"/>
        <v>59.658563436054578</v>
      </c>
      <c r="H13" s="39">
        <v>243442</v>
      </c>
      <c r="I13" s="39">
        <v>145217</v>
      </c>
      <c r="J13" s="40">
        <f t="shared" si="2"/>
        <v>59.651580253201999</v>
      </c>
      <c r="K13" s="226"/>
      <c r="L13" s="226"/>
      <c r="M13" s="226"/>
      <c r="N13" s="33">
        <v>122000</v>
      </c>
      <c r="O13" s="33" t="s">
        <v>228</v>
      </c>
      <c r="P13" s="33">
        <v>126873</v>
      </c>
      <c r="Q13" s="33">
        <v>55448</v>
      </c>
      <c r="R13" s="226">
        <f t="shared" si="3"/>
        <v>0.43703546065750792</v>
      </c>
      <c r="S13" s="113"/>
      <c r="T13" s="113"/>
    </row>
    <row r="14" spans="1:20" x14ac:dyDescent="0.2">
      <c r="A14" s="41" t="s">
        <v>131</v>
      </c>
      <c r="B14" s="42">
        <f>SUM(B5:B13)</f>
        <v>1929595</v>
      </c>
      <c r="C14" s="42">
        <f>SUM(C5:C13)</f>
        <v>894422</v>
      </c>
      <c r="D14" s="43">
        <f t="shared" si="0"/>
        <v>46.352835698682881</v>
      </c>
      <c r="E14" s="190">
        <f>SUM(E5:E13)</f>
        <v>1950850</v>
      </c>
      <c r="F14" s="190">
        <f>SUM(F5:F13)</f>
        <v>943888</v>
      </c>
      <c r="G14" s="191">
        <f t="shared" si="1"/>
        <v>48.383422610656893</v>
      </c>
      <c r="H14" s="42">
        <f>SUM(H5:H13)</f>
        <v>1951060</v>
      </c>
      <c r="I14" s="42">
        <f>SUM(I5:I13)</f>
        <v>943852</v>
      </c>
      <c r="J14" s="43">
        <f t="shared" si="2"/>
        <v>48.376369768228557</v>
      </c>
      <c r="K14" s="226"/>
      <c r="L14" s="226"/>
      <c r="M14" s="226"/>
      <c r="N14" s="33">
        <v>124000</v>
      </c>
      <c r="O14" s="33" t="s">
        <v>229</v>
      </c>
      <c r="P14" s="33">
        <v>271188</v>
      </c>
      <c r="Q14" s="33">
        <v>122119</v>
      </c>
      <c r="R14" s="226">
        <f t="shared" si="3"/>
        <v>0.45031122321046652</v>
      </c>
      <c r="S14" s="113"/>
      <c r="T14" s="113"/>
    </row>
    <row r="15" spans="1:20" x14ac:dyDescent="0.2">
      <c r="A15" s="38" t="s">
        <v>107</v>
      </c>
      <c r="B15" s="39">
        <f>ITNRW_2009!C32</f>
        <v>293027</v>
      </c>
      <c r="C15" s="39">
        <f>ITNRW_2009!D32</f>
        <v>173261</v>
      </c>
      <c r="D15" s="40">
        <f t="shared" si="0"/>
        <v>59.127998443829412</v>
      </c>
      <c r="E15" s="188">
        <f>ITNRW_2014!C32</f>
        <v>297246</v>
      </c>
      <c r="F15" s="188">
        <f>ITNRW_2014!D32</f>
        <v>160602</v>
      </c>
      <c r="G15" s="189">
        <f t="shared" si="1"/>
        <v>54.029995357380756</v>
      </c>
      <c r="H15" s="39">
        <v>298599</v>
      </c>
      <c r="I15" s="39">
        <v>160604</v>
      </c>
      <c r="J15" s="40">
        <f t="shared" si="2"/>
        <v>53.785846570149268</v>
      </c>
      <c r="K15" s="226"/>
      <c r="L15" s="226"/>
      <c r="M15" s="226"/>
      <c r="N15" s="33">
        <v>154000</v>
      </c>
      <c r="O15" s="33" t="s">
        <v>44</v>
      </c>
      <c r="P15" s="33">
        <v>257592</v>
      </c>
      <c r="Q15" s="33">
        <v>124322</v>
      </c>
      <c r="R15" s="226">
        <f t="shared" si="3"/>
        <v>0.48263144818162057</v>
      </c>
      <c r="S15" s="113"/>
      <c r="T15" s="113"/>
    </row>
    <row r="16" spans="1:20" x14ac:dyDescent="0.2">
      <c r="A16" s="38" t="s">
        <v>108</v>
      </c>
      <c r="B16" s="39">
        <f>ITNRW_2009!C33</f>
        <v>177856</v>
      </c>
      <c r="C16" s="39">
        <f>ITNRW_2009!D33</f>
        <v>109816</v>
      </c>
      <c r="D16" s="40">
        <f t="shared" si="0"/>
        <v>61.744332493702771</v>
      </c>
      <c r="E16" s="188">
        <f>ITNRW_2014!C33</f>
        <v>180555</v>
      </c>
      <c r="F16" s="188">
        <f>ITNRW_2014!D33</f>
        <v>105983</v>
      </c>
      <c r="G16" s="189">
        <f t="shared" si="1"/>
        <v>58.698457533715484</v>
      </c>
      <c r="H16" s="39">
        <v>180555</v>
      </c>
      <c r="I16" s="39">
        <v>105968</v>
      </c>
      <c r="J16" s="40">
        <f t="shared" si="2"/>
        <v>58.690149815845579</v>
      </c>
      <c r="K16" s="226"/>
      <c r="L16" s="226"/>
      <c r="M16" s="226"/>
      <c r="N16" s="33">
        <v>158000</v>
      </c>
      <c r="O16" s="33" t="s">
        <v>45</v>
      </c>
      <c r="P16" s="33">
        <v>400914</v>
      </c>
      <c r="Q16" s="33">
        <v>207304</v>
      </c>
      <c r="R16" s="226">
        <f t="shared" si="3"/>
        <v>0.5170784756830642</v>
      </c>
      <c r="S16" s="113"/>
      <c r="T16" s="113"/>
    </row>
    <row r="17" spans="1:20" x14ac:dyDescent="0.2">
      <c r="A17" s="38" t="s">
        <v>81</v>
      </c>
      <c r="B17" s="39">
        <f>ITNRW_2009!C49</f>
        <v>276357</v>
      </c>
      <c r="C17" s="39">
        <f>ITNRW_2009!D49</f>
        <v>151464</v>
      </c>
      <c r="D17" s="40">
        <f t="shared" si="0"/>
        <v>54.807368729578045</v>
      </c>
      <c r="E17" s="188">
        <f>ITNRW_2014!C49</f>
        <v>0</v>
      </c>
      <c r="F17" s="188">
        <f>ITNRW_2014!D49</f>
        <v>0</v>
      </c>
      <c r="G17" s="189" t="e">
        <f t="shared" si="1"/>
        <v>#DIV/0!</v>
      </c>
      <c r="H17" s="39">
        <v>273305</v>
      </c>
      <c r="I17" s="39">
        <v>134060</v>
      </c>
      <c r="J17" s="40">
        <f t="shared" si="2"/>
        <v>49.051426062457693</v>
      </c>
      <c r="K17" s="226"/>
      <c r="L17" s="226"/>
      <c r="M17" s="226"/>
      <c r="N17" s="33">
        <v>162000</v>
      </c>
      <c r="O17" s="33" t="s">
        <v>46</v>
      </c>
      <c r="P17" s="33">
        <v>360745</v>
      </c>
      <c r="Q17" s="33">
        <v>179507</v>
      </c>
      <c r="R17" s="226">
        <f t="shared" si="3"/>
        <v>0.49760079834786347</v>
      </c>
      <c r="S17" s="113"/>
      <c r="T17" s="113"/>
    </row>
    <row r="18" spans="1:20" x14ac:dyDescent="0.2">
      <c r="A18" s="38" t="s">
        <v>109</v>
      </c>
      <c r="B18" s="39">
        <f>ITNRW_2009!C38</f>
        <v>281350</v>
      </c>
      <c r="C18" s="39">
        <f>ITNRW_2009!D38</f>
        <v>155822</v>
      </c>
      <c r="D18" s="40">
        <f t="shared" si="0"/>
        <v>55.383685800604233</v>
      </c>
      <c r="E18" s="188">
        <f>ITNRW_2014!C38</f>
        <v>288816</v>
      </c>
      <c r="F18" s="188">
        <f>ITNRW_2014!D38</f>
        <v>146443</v>
      </c>
      <c r="G18" s="189">
        <f t="shared" si="1"/>
        <v>50.704600853138324</v>
      </c>
      <c r="H18" s="39">
        <v>288817</v>
      </c>
      <c r="I18" s="39">
        <v>146420</v>
      </c>
      <c r="J18" s="40">
        <f t="shared" si="2"/>
        <v>50.696461773372071</v>
      </c>
      <c r="K18" s="226"/>
      <c r="L18" s="226"/>
      <c r="M18" s="226"/>
      <c r="N18" s="33">
        <v>166000</v>
      </c>
      <c r="O18" s="33" t="s">
        <v>47</v>
      </c>
      <c r="P18" s="33">
        <v>246047</v>
      </c>
      <c r="Q18" s="33">
        <v>124788</v>
      </c>
      <c r="R18" s="226">
        <f t="shared" si="3"/>
        <v>0.5071713940832443</v>
      </c>
      <c r="S18" s="113"/>
      <c r="T18" s="113"/>
    </row>
    <row r="19" spans="1:20" x14ac:dyDescent="0.2">
      <c r="A19" s="38" t="s">
        <v>110</v>
      </c>
      <c r="B19" s="39">
        <f>ITNRW_2009!C39</f>
        <v>205506</v>
      </c>
      <c r="C19" s="39">
        <f>ITNRW_2009!D39</f>
        <v>109789</v>
      </c>
      <c r="D19" s="40">
        <f t="shared" si="0"/>
        <v>53.423744318900667</v>
      </c>
      <c r="E19" s="188">
        <f>ITNRW_2014!C39</f>
        <v>204381</v>
      </c>
      <c r="F19" s="188">
        <f>ITNRW_2014!D39</f>
        <v>104748</v>
      </c>
      <c r="G19" s="189">
        <f t="shared" si="1"/>
        <v>51.251339410219153</v>
      </c>
      <c r="H19" s="39">
        <v>204381</v>
      </c>
      <c r="I19" s="39">
        <v>104729</v>
      </c>
      <c r="J19" s="40">
        <f t="shared" si="2"/>
        <v>51.242043047054274</v>
      </c>
      <c r="K19" s="226"/>
      <c r="L19" s="226"/>
      <c r="M19" s="226"/>
      <c r="N19" s="33">
        <v>170000</v>
      </c>
      <c r="O19" s="33" t="s">
        <v>48</v>
      </c>
      <c r="P19" s="33">
        <v>379290</v>
      </c>
      <c r="Q19" s="33">
        <v>195143</v>
      </c>
      <c r="R19" s="226">
        <f t="shared" si="3"/>
        <v>0.51449550475889161</v>
      </c>
      <c r="S19" s="113"/>
      <c r="T19" s="113"/>
    </row>
    <row r="20" spans="1:20" x14ac:dyDescent="0.2">
      <c r="A20" s="38" t="s">
        <v>82</v>
      </c>
      <c r="B20" s="39">
        <f>ITNRW_2009!C50</f>
        <v>222009</v>
      </c>
      <c r="C20" s="39">
        <f>ITNRW_2009!D50</f>
        <v>128068</v>
      </c>
      <c r="D20" s="40">
        <f t="shared" si="0"/>
        <v>57.685949668707124</v>
      </c>
      <c r="E20" s="188">
        <f>ITNRW_2014!C50</f>
        <v>218620</v>
      </c>
      <c r="F20" s="188">
        <f>ITNRW_2014!D50</f>
        <v>117344</v>
      </c>
      <c r="G20" s="189">
        <f t="shared" si="1"/>
        <v>53.674869636812737</v>
      </c>
      <c r="H20" s="39">
        <v>218621</v>
      </c>
      <c r="I20" s="39">
        <v>117300</v>
      </c>
      <c r="J20" s="40">
        <f t="shared" si="2"/>
        <v>53.654497966800996</v>
      </c>
      <c r="K20" s="226"/>
      <c r="L20" s="226"/>
      <c r="M20" s="226"/>
      <c r="N20" s="33">
        <v>313000</v>
      </c>
      <c r="O20" s="33" t="s">
        <v>230</v>
      </c>
      <c r="P20" s="33">
        <v>194455</v>
      </c>
      <c r="Q20" s="33">
        <v>102544</v>
      </c>
      <c r="R20" s="226">
        <f t="shared" si="3"/>
        <v>0.52734051580057084</v>
      </c>
      <c r="S20" s="113"/>
      <c r="T20" s="113"/>
    </row>
    <row r="21" spans="1:20" x14ac:dyDescent="0.2">
      <c r="A21" s="38" t="s">
        <v>111</v>
      </c>
      <c r="B21" s="39">
        <f>ITNRW_2009!C40</f>
        <v>121647</v>
      </c>
      <c r="C21" s="39">
        <f>ITNRW_2009!D40</f>
        <v>72508</v>
      </c>
      <c r="D21" s="40">
        <f t="shared" si="0"/>
        <v>59.605251259792681</v>
      </c>
      <c r="E21" s="188">
        <f>ITNRW_2014!C40</f>
        <v>118720</v>
      </c>
      <c r="F21" s="188">
        <f>ITNRW_2014!D40</f>
        <v>67784</v>
      </c>
      <c r="G21" s="189">
        <f t="shared" si="1"/>
        <v>57.095687331536396</v>
      </c>
      <c r="H21" s="39">
        <v>118753</v>
      </c>
      <c r="I21" s="39">
        <v>67784</v>
      </c>
      <c r="J21" s="40">
        <f t="shared" si="2"/>
        <v>57.07982114136064</v>
      </c>
      <c r="K21" s="226"/>
      <c r="L21" s="226"/>
      <c r="M21" s="226"/>
      <c r="N21" s="33">
        <v>314000</v>
      </c>
      <c r="O21" s="33" t="s">
        <v>231</v>
      </c>
      <c r="P21" s="33">
        <v>244997</v>
      </c>
      <c r="Q21" s="33">
        <v>139212</v>
      </c>
      <c r="R21" s="226">
        <f t="shared" si="3"/>
        <v>0.56821920268411452</v>
      </c>
      <c r="S21" s="113"/>
      <c r="T21" s="113"/>
    </row>
    <row r="22" spans="1:20" x14ac:dyDescent="0.2">
      <c r="A22" s="38" t="s">
        <v>112</v>
      </c>
      <c r="B22" s="39">
        <f>ITNRW_2009!C41</f>
        <v>287662</v>
      </c>
      <c r="C22" s="39">
        <f>ITNRW_2009!D41</f>
        <v>160592</v>
      </c>
      <c r="D22" s="40">
        <f t="shared" si="0"/>
        <v>55.82662986421564</v>
      </c>
      <c r="E22" s="188">
        <f>ITNRW_2014!C41</f>
        <v>285000</v>
      </c>
      <c r="F22" s="188">
        <f>ITNRW_2014!D41</f>
        <v>149872</v>
      </c>
      <c r="G22" s="189">
        <f t="shared" si="1"/>
        <v>52.586666666666673</v>
      </c>
      <c r="H22" s="39">
        <v>285000</v>
      </c>
      <c r="I22" s="39">
        <v>149866</v>
      </c>
      <c r="J22" s="40">
        <f t="shared" si="2"/>
        <v>52.584561403508765</v>
      </c>
      <c r="K22" s="226"/>
      <c r="L22" s="226"/>
      <c r="M22" s="226"/>
      <c r="N22" s="33">
        <v>315000</v>
      </c>
      <c r="O22" s="33" t="s">
        <v>232</v>
      </c>
      <c r="P22" s="33">
        <v>802891</v>
      </c>
      <c r="Q22" s="33">
        <v>398718</v>
      </c>
      <c r="R22" s="226">
        <f t="shared" si="3"/>
        <v>0.49660290126555162</v>
      </c>
      <c r="S22" s="113"/>
      <c r="T22" s="113"/>
    </row>
    <row r="23" spans="1:20" x14ac:dyDescent="0.2">
      <c r="A23" s="38" t="s">
        <v>83</v>
      </c>
      <c r="B23" s="39">
        <f>ITNRW_2009!C51</f>
        <v>346000</v>
      </c>
      <c r="C23" s="39">
        <f>ITNRW_2009!D51</f>
        <v>169095</v>
      </c>
      <c r="D23" s="40">
        <f t="shared" si="0"/>
        <v>48.871387283236992</v>
      </c>
      <c r="E23" s="188">
        <f>ITNRW_2014!C51</f>
        <v>338903</v>
      </c>
      <c r="F23" s="188">
        <f>ITNRW_2014!D51</f>
        <v>150679</v>
      </c>
      <c r="G23" s="189">
        <f t="shared" si="1"/>
        <v>44.460804418963541</v>
      </c>
      <c r="H23" s="39">
        <v>338816</v>
      </c>
      <c r="I23" s="39">
        <v>150723</v>
      </c>
      <c r="J23" s="40">
        <f t="shared" si="2"/>
        <v>44.485207310162451</v>
      </c>
      <c r="K23" s="226"/>
      <c r="L23" s="226"/>
      <c r="M23" s="226"/>
      <c r="N23" s="33">
        <v>316000</v>
      </c>
      <c r="O23" s="33" t="s">
        <v>233</v>
      </c>
      <c r="P23" s="33">
        <v>128339</v>
      </c>
      <c r="Q23" s="33">
        <v>59276</v>
      </c>
      <c r="R23" s="226">
        <f t="shared" si="3"/>
        <v>0.46187051480843705</v>
      </c>
      <c r="S23" s="113"/>
      <c r="T23" s="113"/>
    </row>
    <row r="24" spans="1:20" x14ac:dyDescent="0.2">
      <c r="A24" s="38" t="s">
        <v>113</v>
      </c>
      <c r="B24" s="39">
        <f>ITNRW_2009!C42</f>
        <v>258911</v>
      </c>
      <c r="C24" s="39">
        <f>ITNRW_2009!D42</f>
        <v>136586</v>
      </c>
      <c r="D24" s="40">
        <f t="shared" si="0"/>
        <v>52.754035170386736</v>
      </c>
      <c r="E24" s="188">
        <f>ITNRW_2014!C42</f>
        <v>256597</v>
      </c>
      <c r="F24" s="188">
        <f>ITNRW_2014!D42</f>
        <v>126543</v>
      </c>
      <c r="G24" s="189">
        <f t="shared" si="1"/>
        <v>49.315853264067776</v>
      </c>
      <c r="H24" s="39">
        <v>256597</v>
      </c>
      <c r="I24" s="39">
        <v>126544</v>
      </c>
      <c r="J24" s="40">
        <f t="shared" si="2"/>
        <v>49.316242980237497</v>
      </c>
      <c r="K24" s="226"/>
      <c r="L24" s="226"/>
      <c r="M24" s="226"/>
      <c r="N24" s="33">
        <v>334000</v>
      </c>
      <c r="O24" s="33" t="s">
        <v>53</v>
      </c>
      <c r="P24" s="33">
        <v>438884</v>
      </c>
      <c r="Q24" s="33">
        <v>228518</v>
      </c>
      <c r="R24" s="226">
        <f t="shared" si="3"/>
        <v>0.52067972402730567</v>
      </c>
      <c r="S24" s="113"/>
      <c r="T24" s="113"/>
    </row>
    <row r="25" spans="1:20" x14ac:dyDescent="0.2">
      <c r="A25" s="38" t="s">
        <v>114</v>
      </c>
      <c r="B25" s="39">
        <f>ITNRW_2009!C52</f>
        <v>111235</v>
      </c>
      <c r="C25" s="39">
        <f>ITNRW_2009!D52</f>
        <v>64223</v>
      </c>
      <c r="D25" s="40">
        <f t="shared" si="0"/>
        <v>57.736323998741398</v>
      </c>
      <c r="E25" s="188">
        <f>ITNRW_2014!C52</f>
        <v>110423</v>
      </c>
      <c r="F25" s="188">
        <f>ITNRW_2014!D52</f>
        <v>57831</v>
      </c>
      <c r="G25" s="189">
        <f t="shared" si="1"/>
        <v>52.372241290310896</v>
      </c>
      <c r="H25" s="39">
        <v>110423</v>
      </c>
      <c r="I25" s="39">
        <v>57845</v>
      </c>
      <c r="J25" s="40">
        <f t="shared" si="2"/>
        <v>52.384919808373255</v>
      </c>
      <c r="K25" s="226"/>
      <c r="L25" s="226"/>
      <c r="M25" s="226"/>
      <c r="N25" s="33">
        <v>358000</v>
      </c>
      <c r="O25" s="33" t="s">
        <v>54</v>
      </c>
      <c r="P25" s="33">
        <v>213174</v>
      </c>
      <c r="Q25" s="33">
        <v>110437</v>
      </c>
      <c r="R25" s="226">
        <f t="shared" si="3"/>
        <v>0.5180603638342387</v>
      </c>
      <c r="S25" s="113"/>
      <c r="T25" s="113"/>
    </row>
    <row r="26" spans="1:20" x14ac:dyDescent="0.2">
      <c r="A26" s="38" t="s">
        <v>115</v>
      </c>
      <c r="B26" s="39">
        <f>ITNRW_2009!C43</f>
        <v>236475</v>
      </c>
      <c r="C26" s="39">
        <f>ITNRW_2009!D43</f>
        <v>122724</v>
      </c>
      <c r="D26" s="40">
        <f t="shared" si="0"/>
        <v>51.897240723120838</v>
      </c>
      <c r="E26" s="188">
        <f>ITNRW_2014!C43</f>
        <v>242760</v>
      </c>
      <c r="F26" s="188">
        <f>ITNRW_2014!D43</f>
        <v>122879</v>
      </c>
      <c r="G26" s="189">
        <f t="shared" si="1"/>
        <v>50.617482287032459</v>
      </c>
      <c r="H26" s="39">
        <v>242760</v>
      </c>
      <c r="I26" s="39">
        <v>122868</v>
      </c>
      <c r="J26" s="40">
        <f t="shared" si="2"/>
        <v>50.612951062778052</v>
      </c>
      <c r="K26" s="226"/>
      <c r="L26" s="226"/>
      <c r="M26" s="226"/>
      <c r="N26" s="33">
        <v>362000</v>
      </c>
      <c r="O26" s="33" t="s">
        <v>55</v>
      </c>
      <c r="P26" s="33">
        <v>375116</v>
      </c>
      <c r="Q26" s="33">
        <v>186050</v>
      </c>
      <c r="R26" s="226">
        <f t="shared" si="3"/>
        <v>0.49597991021444032</v>
      </c>
      <c r="S26" s="113"/>
      <c r="T26" s="113"/>
    </row>
    <row r="27" spans="1:20" x14ac:dyDescent="0.2">
      <c r="A27" s="38" t="s">
        <v>116</v>
      </c>
      <c r="B27" s="39">
        <f>ITNRW_2009!C34</f>
        <v>510608</v>
      </c>
      <c r="C27" s="39">
        <f>ITNRW_2009!D34</f>
        <v>269639</v>
      </c>
      <c r="D27" s="40">
        <f t="shared" si="0"/>
        <v>52.807437407952875</v>
      </c>
      <c r="E27" s="188">
        <f>ITNRW_2014!C34</f>
        <v>504681</v>
      </c>
      <c r="F27" s="188">
        <f>ITNRW_2014!D34</f>
        <v>242062</v>
      </c>
      <c r="G27" s="189">
        <f t="shared" si="1"/>
        <v>47.963366958534202</v>
      </c>
      <c r="H27" s="39">
        <v>504681</v>
      </c>
      <c r="I27" s="39">
        <v>242237</v>
      </c>
      <c r="J27" s="40">
        <f t="shared" si="2"/>
        <v>47.998042327727816</v>
      </c>
      <c r="K27" s="226"/>
      <c r="L27" s="226"/>
      <c r="M27" s="226"/>
      <c r="N27" s="33">
        <v>366000</v>
      </c>
      <c r="O27" s="33" t="s">
        <v>56</v>
      </c>
      <c r="P27" s="33">
        <v>157829</v>
      </c>
      <c r="Q27" s="33">
        <v>81101</v>
      </c>
      <c r="R27" s="226">
        <f t="shared" si="3"/>
        <v>0.51385360104923683</v>
      </c>
      <c r="S27" s="113"/>
      <c r="T27" s="113"/>
    </row>
    <row r="28" spans="1:20" x14ac:dyDescent="0.2">
      <c r="A28" s="38" t="s">
        <v>117</v>
      </c>
      <c r="B28" s="39">
        <f>ITNRW_2009!C53</f>
        <v>229908</v>
      </c>
      <c r="C28" s="39">
        <f>ITNRW_2009!D53</f>
        <v>123383</v>
      </c>
      <c r="D28" s="40">
        <f t="shared" si="0"/>
        <v>53.666249108338995</v>
      </c>
      <c r="E28" s="188">
        <f>ITNRW_2014!C53</f>
        <v>228438</v>
      </c>
      <c r="F28" s="188">
        <f>ITNRW_2014!D53</f>
        <v>117666</v>
      </c>
      <c r="G28" s="189">
        <f t="shared" si="1"/>
        <v>51.508943345678034</v>
      </c>
      <c r="H28" s="39">
        <v>228439</v>
      </c>
      <c r="I28" s="39">
        <v>118058</v>
      </c>
      <c r="J28" s="40">
        <f t="shared" si="2"/>
        <v>51.680317283826312</v>
      </c>
      <c r="K28" s="226"/>
      <c r="L28" s="226"/>
      <c r="M28" s="226"/>
      <c r="N28" s="33">
        <v>370000</v>
      </c>
      <c r="O28" s="33" t="s">
        <v>57</v>
      </c>
      <c r="P28" s="33">
        <v>207313</v>
      </c>
      <c r="Q28" s="33">
        <v>107007</v>
      </c>
      <c r="R28" s="226">
        <f t="shared" si="3"/>
        <v>0.51616155282109655</v>
      </c>
      <c r="S28" s="113"/>
      <c r="T28" s="113"/>
    </row>
    <row r="29" spans="1:20" x14ac:dyDescent="0.2">
      <c r="A29" s="38" t="s">
        <v>118</v>
      </c>
      <c r="B29" s="39">
        <f>ITNRW_2009!C54</f>
        <v>247248</v>
      </c>
      <c r="C29" s="39">
        <f>ITNRW_2009!D54</f>
        <v>129593</v>
      </c>
      <c r="D29" s="40">
        <f t="shared" si="0"/>
        <v>52.41417524105352</v>
      </c>
      <c r="E29" s="188">
        <f>ITNRW_2014!C54</f>
        <v>247902</v>
      </c>
      <c r="F29" s="188">
        <f>ITNRW_2014!D54</f>
        <v>126818</v>
      </c>
      <c r="G29" s="189">
        <f t="shared" si="1"/>
        <v>51.156505393260247</v>
      </c>
      <c r="H29" s="39">
        <v>247812</v>
      </c>
      <c r="I29" s="39">
        <v>126837</v>
      </c>
      <c r="J29" s="40">
        <f t="shared" si="2"/>
        <v>51.1827514406082</v>
      </c>
      <c r="K29" s="226"/>
      <c r="L29" s="226"/>
      <c r="M29" s="226"/>
      <c r="N29" s="33">
        <v>374000</v>
      </c>
      <c r="O29" s="33" t="s">
        <v>58</v>
      </c>
      <c r="P29" s="33">
        <v>223717</v>
      </c>
      <c r="Q29" s="33">
        <v>117310</v>
      </c>
      <c r="R29" s="226">
        <f t="shared" si="3"/>
        <v>0.52436783972608247</v>
      </c>
      <c r="S29" s="113"/>
      <c r="T29" s="113"/>
    </row>
    <row r="30" spans="1:20" x14ac:dyDescent="0.2">
      <c r="A30" s="38" t="s">
        <v>119</v>
      </c>
      <c r="B30" s="39">
        <f>ITNRW_2009!C35</f>
        <v>353127</v>
      </c>
      <c r="C30" s="39">
        <f>ITNRW_2009!D35</f>
        <v>204895</v>
      </c>
      <c r="D30" s="40">
        <f t="shared" si="0"/>
        <v>58.023034205823961</v>
      </c>
      <c r="E30" s="188">
        <f>ITNRW_2014!C35</f>
        <v>358340</v>
      </c>
      <c r="F30" s="188">
        <f>ITNRW_2014!D35</f>
        <v>200635</v>
      </c>
      <c r="G30" s="189">
        <f t="shared" si="1"/>
        <v>55.990121114025783</v>
      </c>
      <c r="H30" s="39">
        <v>358233</v>
      </c>
      <c r="I30" s="39">
        <v>200632</v>
      </c>
      <c r="J30" s="40">
        <f t="shared" si="2"/>
        <v>56.006007263429112</v>
      </c>
      <c r="K30" s="226"/>
      <c r="L30" s="226"/>
      <c r="M30" s="226"/>
      <c r="N30" s="33">
        <v>378000</v>
      </c>
      <c r="O30" s="33" t="s">
        <v>59</v>
      </c>
      <c r="P30" s="33">
        <v>232070</v>
      </c>
      <c r="Q30" s="33">
        <v>129018</v>
      </c>
      <c r="R30" s="226">
        <f t="shared" si="3"/>
        <v>0.5559443271426725</v>
      </c>
      <c r="S30" s="113"/>
      <c r="T30" s="113"/>
    </row>
    <row r="31" spans="1:20" x14ac:dyDescent="0.2">
      <c r="A31" s="38" t="s">
        <v>120</v>
      </c>
      <c r="B31" s="39">
        <f>ITNRW_2009!C55</f>
        <v>328282</v>
      </c>
      <c r="C31" s="39">
        <f>ITNRW_2009!D55</f>
        <v>177250</v>
      </c>
      <c r="D31" s="40">
        <f t="shared" si="0"/>
        <v>53.993213152107032</v>
      </c>
      <c r="E31" s="188">
        <f>ITNRW_2014!C55</f>
        <v>325313</v>
      </c>
      <c r="F31" s="188">
        <f>ITNRW_2014!D55</f>
        <v>162975</v>
      </c>
      <c r="G31" s="189">
        <f t="shared" si="1"/>
        <v>50.097905709270762</v>
      </c>
      <c r="H31" s="39">
        <v>325244</v>
      </c>
      <c r="I31" s="39">
        <v>163152</v>
      </c>
      <c r="J31" s="40">
        <f t="shared" si="2"/>
        <v>50.162954581790899</v>
      </c>
      <c r="K31" s="226"/>
      <c r="L31" s="226"/>
      <c r="M31" s="226"/>
      <c r="N31" s="33">
        <v>382000</v>
      </c>
      <c r="O31" s="33" t="s">
        <v>60</v>
      </c>
      <c r="P31" s="33">
        <v>480854</v>
      </c>
      <c r="Q31" s="33">
        <v>269293</v>
      </c>
      <c r="R31" s="226">
        <f t="shared" si="3"/>
        <v>0.56003069538778927</v>
      </c>
      <c r="S31" s="113"/>
      <c r="T31" s="113"/>
    </row>
    <row r="32" spans="1:20" x14ac:dyDescent="0.2">
      <c r="A32" s="44" t="s">
        <v>121</v>
      </c>
      <c r="B32" s="39">
        <f>ITNRW_2009!C36</f>
        <v>221914</v>
      </c>
      <c r="C32" s="39">
        <f>ITNRW_2009!D36</f>
        <v>129522</v>
      </c>
      <c r="D32" s="40">
        <f t="shared" si="0"/>
        <v>58.365853438719505</v>
      </c>
      <c r="E32" s="188">
        <f>ITNRW_2014!C36</f>
        <v>224085</v>
      </c>
      <c r="F32" s="188">
        <f>ITNRW_2014!D36</f>
        <v>124119</v>
      </c>
      <c r="G32" s="189">
        <f t="shared" si="1"/>
        <v>55.389249615101413</v>
      </c>
      <c r="H32" s="39">
        <v>224085</v>
      </c>
      <c r="I32" s="39">
        <v>124109</v>
      </c>
      <c r="J32" s="40">
        <f t="shared" si="2"/>
        <v>55.384787022781538</v>
      </c>
      <c r="K32" s="226"/>
      <c r="L32" s="226"/>
      <c r="M32" s="226"/>
      <c r="N32" s="33">
        <v>512000</v>
      </c>
      <c r="O32" s="33" t="s">
        <v>234</v>
      </c>
      <c r="P32" s="33">
        <v>93907</v>
      </c>
      <c r="Q32" s="33">
        <v>45529</v>
      </c>
      <c r="R32" s="226">
        <f t="shared" si="3"/>
        <v>0.48483073679278438</v>
      </c>
      <c r="S32" s="113"/>
      <c r="T32" s="113"/>
    </row>
    <row r="33" spans="1:20" x14ac:dyDescent="0.2">
      <c r="A33" s="44" t="s">
        <v>122</v>
      </c>
      <c r="B33" s="42">
        <f>SUM(B15:B32)</f>
        <v>4709122</v>
      </c>
      <c r="C33" s="42">
        <f>SUM(C15:C32)</f>
        <v>2588230</v>
      </c>
      <c r="D33" s="43">
        <f t="shared" si="0"/>
        <v>54.96205025055626</v>
      </c>
      <c r="E33" s="190">
        <f>SUM(E15:E32)</f>
        <v>4430780</v>
      </c>
      <c r="F33" s="190">
        <f>SUM(F15:F32)</f>
        <v>2284983</v>
      </c>
      <c r="G33" s="191">
        <f t="shared" si="1"/>
        <v>51.570671529617805</v>
      </c>
      <c r="H33" s="42">
        <f>SUM(H15:H32)</f>
        <v>4705121</v>
      </c>
      <c r="I33" s="42">
        <f>SUM(I15:I32)</f>
        <v>2419736</v>
      </c>
      <c r="J33" s="43">
        <f t="shared" si="2"/>
        <v>51.427710360689986</v>
      </c>
      <c r="N33" s="33">
        <v>513000</v>
      </c>
      <c r="O33" s="33" t="s">
        <v>235</v>
      </c>
      <c r="P33" s="33">
        <v>195313</v>
      </c>
      <c r="Q33" s="33">
        <v>84137</v>
      </c>
      <c r="R33" s="226">
        <f t="shared" si="3"/>
        <v>0.43078033720233677</v>
      </c>
      <c r="S33" s="113"/>
      <c r="T33" s="113"/>
    </row>
    <row r="34" spans="1:20" x14ac:dyDescent="0.2">
      <c r="A34" s="44" t="s">
        <v>123</v>
      </c>
      <c r="B34" s="45">
        <f>B14+B33</f>
        <v>6638717</v>
      </c>
      <c r="C34" s="45">
        <f>C14+C33</f>
        <v>3482652</v>
      </c>
      <c r="D34" s="43">
        <f t="shared" si="0"/>
        <v>52.459714731024086</v>
      </c>
      <c r="E34" s="192">
        <f>E14+E33</f>
        <v>6381630</v>
      </c>
      <c r="F34" s="192">
        <f>F14+F33</f>
        <v>3228871</v>
      </c>
      <c r="G34" s="191">
        <f t="shared" si="1"/>
        <v>50.596336672605588</v>
      </c>
      <c r="H34" s="45">
        <f>H14+H33</f>
        <v>6656181</v>
      </c>
      <c r="I34" s="45">
        <f>I14+I33</f>
        <v>3363588</v>
      </c>
      <c r="J34" s="43">
        <f t="shared" si="2"/>
        <v>50.533301302954349</v>
      </c>
      <c r="N34" s="33">
        <v>515000</v>
      </c>
      <c r="O34" s="33" t="s">
        <v>236</v>
      </c>
      <c r="P34" s="33">
        <v>243442</v>
      </c>
      <c r="Q34" s="33">
        <v>145217</v>
      </c>
      <c r="R34" s="226">
        <f t="shared" si="3"/>
        <v>0.59651580253201997</v>
      </c>
      <c r="S34" s="113"/>
      <c r="T34" s="113"/>
    </row>
    <row r="35" spans="1:20" x14ac:dyDescent="0.2">
      <c r="A35" s="44" t="s">
        <v>136</v>
      </c>
      <c r="B35" s="45">
        <f>ITNRW_2009!C58</f>
        <v>7515200</v>
      </c>
      <c r="C35" s="45">
        <f>ITNRW_2009!D58</f>
        <v>3863728</v>
      </c>
      <c r="D35" s="43">
        <f>C35/B35*100</f>
        <v>51.412177985948482</v>
      </c>
      <c r="E35" s="192">
        <f>ITNRW_2014!C58</f>
        <v>7619254</v>
      </c>
      <c r="F35" s="192">
        <f>ITNRW_2014!D58</f>
        <v>3769545</v>
      </c>
      <c r="G35" s="191">
        <f t="shared" si="1"/>
        <v>49.473937999704432</v>
      </c>
      <c r="H35" s="45">
        <v>7814248</v>
      </c>
      <c r="I35" s="45">
        <v>3872771</v>
      </c>
      <c r="J35" s="43">
        <f t="shared" si="2"/>
        <v>49.560379962345706</v>
      </c>
      <c r="N35" s="33">
        <v>554000</v>
      </c>
      <c r="O35" s="33" t="s">
        <v>64</v>
      </c>
      <c r="P35" s="33">
        <v>298599</v>
      </c>
      <c r="Q35" s="33">
        <v>160604</v>
      </c>
      <c r="R35" s="226">
        <f t="shared" si="3"/>
        <v>0.53785846570149265</v>
      </c>
      <c r="S35" s="113"/>
      <c r="T35" s="113"/>
    </row>
    <row r="36" spans="1:20" x14ac:dyDescent="0.2">
      <c r="A36" s="44" t="s">
        <v>132</v>
      </c>
      <c r="B36" s="45">
        <f>B35+B34</f>
        <v>14153917</v>
      </c>
      <c r="C36" s="45">
        <f>C35+C34</f>
        <v>7346380</v>
      </c>
      <c r="D36" s="43">
        <f>C36/B36*100</f>
        <v>51.903511939486435</v>
      </c>
      <c r="E36" s="192">
        <f>E35+E34</f>
        <v>14000884</v>
      </c>
      <c r="F36" s="192">
        <f>F35+F34</f>
        <v>6998416</v>
      </c>
      <c r="G36" s="191">
        <f>F36/E36*100</f>
        <v>49.985529485138223</v>
      </c>
      <c r="H36" s="45">
        <v>14470429</v>
      </c>
      <c r="I36" s="45">
        <v>7236359</v>
      </c>
      <c r="J36" s="43">
        <f t="shared" si="2"/>
        <v>50.00790923337518</v>
      </c>
      <c r="N36" s="33">
        <v>558000</v>
      </c>
      <c r="O36" s="33" t="s">
        <v>65</v>
      </c>
      <c r="P36" s="33">
        <v>180555</v>
      </c>
      <c r="Q36" s="33">
        <v>105968</v>
      </c>
      <c r="R36" s="226">
        <f t="shared" si="3"/>
        <v>0.58690149815845583</v>
      </c>
      <c r="S36" s="113"/>
      <c r="T36" s="113"/>
    </row>
    <row r="37" spans="1:20" x14ac:dyDescent="0.2">
      <c r="A37" s="183"/>
      <c r="B37" s="39"/>
      <c r="C37" s="39"/>
      <c r="D37" s="40"/>
      <c r="E37" s="188"/>
      <c r="F37" s="188"/>
      <c r="G37" s="189"/>
      <c r="H37" s="39"/>
      <c r="I37" s="39"/>
      <c r="J37" s="40"/>
      <c r="N37" s="33">
        <v>562000</v>
      </c>
      <c r="O37" s="33" t="s">
        <v>66</v>
      </c>
      <c r="P37" s="33">
        <v>504681</v>
      </c>
      <c r="Q37" s="33">
        <v>242237</v>
      </c>
      <c r="R37" s="226">
        <f t="shared" si="3"/>
        <v>0.47998042327727813</v>
      </c>
    </row>
    <row r="38" spans="1:20" x14ac:dyDescent="0.2">
      <c r="A38" s="184" t="s">
        <v>198</v>
      </c>
      <c r="B38" s="39"/>
      <c r="C38" s="39"/>
      <c r="D38" s="40"/>
      <c r="E38" s="188"/>
      <c r="F38" s="188"/>
      <c r="G38" s="189"/>
      <c r="H38" s="39"/>
      <c r="I38" s="39"/>
      <c r="J38" s="40"/>
      <c r="N38" s="33">
        <v>566000</v>
      </c>
      <c r="O38" s="33" t="s">
        <v>67</v>
      </c>
      <c r="P38" s="33">
        <v>358233</v>
      </c>
      <c r="Q38" s="33">
        <v>200632</v>
      </c>
      <c r="R38" s="226">
        <f t="shared" si="3"/>
        <v>0.56006007263429114</v>
      </c>
    </row>
    <row r="39" spans="1:20" x14ac:dyDescent="0.2">
      <c r="A39" s="38"/>
      <c r="B39" s="39"/>
      <c r="C39" s="39"/>
      <c r="D39" s="40"/>
      <c r="E39" s="188"/>
      <c r="F39" s="188"/>
      <c r="G39" s="189"/>
      <c r="H39" s="39"/>
      <c r="I39" s="39"/>
      <c r="J39" s="40"/>
      <c r="N39" s="33">
        <v>570000</v>
      </c>
      <c r="O39" s="33" t="s">
        <v>68</v>
      </c>
      <c r="P39" s="33">
        <v>224085</v>
      </c>
      <c r="Q39" s="33">
        <v>124109</v>
      </c>
      <c r="R39" s="226">
        <f t="shared" si="3"/>
        <v>0.55384787022781534</v>
      </c>
    </row>
    <row r="40" spans="1:20" x14ac:dyDescent="0.2">
      <c r="A40" s="185" t="s">
        <v>194</v>
      </c>
      <c r="B40" s="39">
        <f>B13+B15+B16+B30+B32</f>
        <v>1267622</v>
      </c>
      <c r="C40" s="39">
        <f>C13+C15+C16+C30+C32</f>
        <v>746606</v>
      </c>
      <c r="D40" s="40">
        <f>C40/B40*100</f>
        <v>58.898157337124161</v>
      </c>
      <c r="E40" s="188">
        <f>E13+E15+E16+E30+E32</f>
        <v>1303668</v>
      </c>
      <c r="F40" s="188">
        <f>F13+F15+F16+F30+F32</f>
        <v>736573</v>
      </c>
      <c r="G40" s="189">
        <f>F40/E40*100</f>
        <v>56.500044489854787</v>
      </c>
      <c r="H40" s="39">
        <f>H13+H15+H16+H30+H32</f>
        <v>1304914</v>
      </c>
      <c r="I40" s="39">
        <f>I13+I15+I16+I30+I32</f>
        <v>736530</v>
      </c>
      <c r="J40" s="40">
        <f t="shared" ref="J40:J43" si="4">I40/H40*100</f>
        <v>56.442800061919783</v>
      </c>
      <c r="N40" s="33">
        <v>711000</v>
      </c>
      <c r="O40" s="33" t="s">
        <v>237</v>
      </c>
      <c r="P40" s="33">
        <v>255657</v>
      </c>
      <c r="Q40" s="33">
        <v>130477</v>
      </c>
      <c r="R40" s="226">
        <f t="shared" si="3"/>
        <v>0.51035958334800147</v>
      </c>
    </row>
    <row r="41" spans="1:20" x14ac:dyDescent="0.2">
      <c r="A41" s="185" t="s">
        <v>195</v>
      </c>
      <c r="B41" s="39">
        <f>B5+B18+B19+B21+B22+B24+B26</f>
        <v>1643333</v>
      </c>
      <c r="C41" s="39">
        <f>C5+C18+C19+C21+C22+C24+C26</f>
        <v>891101</v>
      </c>
      <c r="D41" s="40">
        <f t="shared" ref="D41:D43" si="5">C41/B41*100</f>
        <v>54.22522398077566</v>
      </c>
      <c r="E41" s="188">
        <f>E5+E18+E19+E21+E22+E24+E26</f>
        <v>1651931</v>
      </c>
      <c r="F41" s="188">
        <f>F5+F18+F19+F21+F22+F24+F26</f>
        <v>848776</v>
      </c>
      <c r="G41" s="189">
        <f t="shared" ref="G41:G43" si="6">F41/E41*100</f>
        <v>51.380838545919893</v>
      </c>
      <c r="H41" s="39">
        <f>H5+H18+H19+H21+H22+H24+H26</f>
        <v>1651965</v>
      </c>
      <c r="I41" s="39">
        <f>I5+I18+I19+I21+I22+I24+I26</f>
        <v>848688</v>
      </c>
      <c r="J41" s="40">
        <f t="shared" si="4"/>
        <v>51.374454059256699</v>
      </c>
      <c r="N41" s="33">
        <v>754000</v>
      </c>
      <c r="O41" s="33" t="s">
        <v>70</v>
      </c>
      <c r="P41" s="33">
        <v>288817</v>
      </c>
      <c r="Q41" s="33">
        <v>146420</v>
      </c>
      <c r="R41" s="226">
        <f t="shared" si="3"/>
        <v>0.5069646177337207</v>
      </c>
    </row>
    <row r="42" spans="1:20" x14ac:dyDescent="0.2">
      <c r="A42" s="185" t="s">
        <v>196</v>
      </c>
      <c r="B42" s="39">
        <f>B20+B23+B25+B28+B29</f>
        <v>1156400</v>
      </c>
      <c r="C42" s="39">
        <f>C20+C23+C25+C28+C29</f>
        <v>614362</v>
      </c>
      <c r="D42" s="40">
        <f t="shared" si="5"/>
        <v>53.127118644067792</v>
      </c>
      <c r="E42" s="188">
        <f>E20+E23+E25+E28+E29</f>
        <v>1144286</v>
      </c>
      <c r="F42" s="188">
        <f>F20+F23+F25+F28+F29</f>
        <v>570338</v>
      </c>
      <c r="G42" s="189">
        <f t="shared" si="6"/>
        <v>49.842259714791581</v>
      </c>
      <c r="H42" s="39">
        <f>H20+H23+H25+H28+H29</f>
        <v>1144111</v>
      </c>
      <c r="I42" s="39">
        <f>I20+I23+I25+I28+I29</f>
        <v>570763</v>
      </c>
      <c r="J42" s="40">
        <f t="shared" si="4"/>
        <v>49.887030192000601</v>
      </c>
      <c r="N42" s="33">
        <v>758000</v>
      </c>
      <c r="O42" s="33" t="s">
        <v>71</v>
      </c>
      <c r="P42" s="33">
        <v>204381</v>
      </c>
      <c r="Q42" s="33">
        <v>104729</v>
      </c>
      <c r="R42" s="226">
        <f t="shared" si="3"/>
        <v>0.51242043047054275</v>
      </c>
    </row>
    <row r="43" spans="1:20" x14ac:dyDescent="0.2">
      <c r="A43" s="185" t="s">
        <v>199</v>
      </c>
      <c r="B43" s="39">
        <f>B6+B7+B8+B9+B10+B11+B12+B17+B27+B31</f>
        <v>2571362</v>
      </c>
      <c r="C43" s="39">
        <f>C6+C7+C8+C9+C10+C11+C12+C17+C27+C31</f>
        <v>1230583</v>
      </c>
      <c r="D43" s="40">
        <f t="shared" si="5"/>
        <v>47.857244526441626</v>
      </c>
      <c r="E43" s="188">
        <f>E6+E7+E8+E9+E10+E11+E12+E17+E27+E31</f>
        <v>2281745</v>
      </c>
      <c r="F43" s="188">
        <f>F6+F7+F8+F9+F10+F11+F12+F17+F27+F31</f>
        <v>1073184</v>
      </c>
      <c r="G43" s="189">
        <f t="shared" si="6"/>
        <v>47.033476571658973</v>
      </c>
      <c r="H43" s="39">
        <f>H6+H7+H8+H9+H10+H11+H12+H17+H27+H31</f>
        <v>2555191</v>
      </c>
      <c r="I43" s="39">
        <f>I6+I7+I8+I9+I10+I11+I12+I17+I27+I31</f>
        <v>1207607</v>
      </c>
      <c r="J43" s="40">
        <f t="shared" si="4"/>
        <v>47.260928830760598</v>
      </c>
      <c r="N43" s="33">
        <v>762000</v>
      </c>
      <c r="O43" s="33" t="s">
        <v>72</v>
      </c>
      <c r="P43" s="33">
        <v>118753</v>
      </c>
      <c r="Q43" s="33">
        <v>67784</v>
      </c>
      <c r="R43" s="226">
        <f t="shared" si="3"/>
        <v>0.57079821141360643</v>
      </c>
    </row>
    <row r="44" spans="1:20" x14ac:dyDescent="0.2">
      <c r="A44" s="186"/>
      <c r="B44" s="45"/>
      <c r="C44" s="45"/>
      <c r="D44" s="187"/>
      <c r="E44" s="45"/>
      <c r="F44" s="45"/>
      <c r="G44" s="187"/>
      <c r="H44" s="45"/>
      <c r="I44" s="45"/>
      <c r="J44" s="187"/>
      <c r="N44" s="33">
        <v>766000</v>
      </c>
      <c r="O44" s="33" t="s">
        <v>73</v>
      </c>
      <c r="P44" s="33">
        <v>285000</v>
      </c>
      <c r="Q44" s="33">
        <v>149866</v>
      </c>
      <c r="R44" s="226">
        <f t="shared" si="3"/>
        <v>0.52584561403508767</v>
      </c>
    </row>
    <row r="45" spans="1:20" x14ac:dyDescent="0.2">
      <c r="N45" s="33">
        <v>770000</v>
      </c>
      <c r="O45" s="33" t="s">
        <v>74</v>
      </c>
      <c r="P45" s="33">
        <v>256597</v>
      </c>
      <c r="Q45" s="33">
        <v>126544</v>
      </c>
      <c r="R45" s="226">
        <f t="shared" si="3"/>
        <v>0.49316242980237496</v>
      </c>
    </row>
    <row r="46" spans="1:20" x14ac:dyDescent="0.2">
      <c r="N46" s="33">
        <v>774000</v>
      </c>
      <c r="O46" s="33" t="s">
        <v>75</v>
      </c>
      <c r="P46" s="33">
        <v>242760</v>
      </c>
      <c r="Q46" s="33">
        <v>122868</v>
      </c>
      <c r="R46" s="226">
        <f t="shared" si="3"/>
        <v>0.50612951062778055</v>
      </c>
    </row>
    <row r="47" spans="1:20" x14ac:dyDescent="0.2">
      <c r="N47" s="33">
        <v>911000</v>
      </c>
      <c r="O47" s="33" t="s">
        <v>238</v>
      </c>
      <c r="P47" s="33">
        <v>295356</v>
      </c>
      <c r="Q47" s="33">
        <v>143104</v>
      </c>
      <c r="R47" s="226">
        <f t="shared" si="3"/>
        <v>0.48451360392204662</v>
      </c>
    </row>
    <row r="48" spans="1:20" x14ac:dyDescent="0.2">
      <c r="N48" s="33">
        <v>913000</v>
      </c>
      <c r="O48" s="33" t="s">
        <v>239</v>
      </c>
      <c r="P48" s="33">
        <v>456717</v>
      </c>
      <c r="Q48" s="33">
        <v>204985</v>
      </c>
      <c r="R48" s="226">
        <f t="shared" si="3"/>
        <v>0.44882279398402075</v>
      </c>
    </row>
    <row r="49" spans="14:18" x14ac:dyDescent="0.2">
      <c r="N49" s="33">
        <v>914000</v>
      </c>
      <c r="O49" s="33" t="s">
        <v>240</v>
      </c>
      <c r="P49" s="33">
        <v>150645</v>
      </c>
      <c r="Q49" s="33">
        <v>67973</v>
      </c>
      <c r="R49" s="226">
        <f t="shared" si="3"/>
        <v>0.45121311693053207</v>
      </c>
    </row>
    <row r="50" spans="14:18" x14ac:dyDescent="0.2">
      <c r="N50" s="33">
        <v>915000</v>
      </c>
      <c r="O50" s="33" t="s">
        <v>241</v>
      </c>
      <c r="P50" s="33">
        <v>137400</v>
      </c>
      <c r="Q50" s="33">
        <v>70709</v>
      </c>
      <c r="R50" s="226">
        <f t="shared" si="3"/>
        <v>0.51462154294032025</v>
      </c>
    </row>
    <row r="51" spans="14:18" x14ac:dyDescent="0.2">
      <c r="N51" s="33">
        <v>916000</v>
      </c>
      <c r="O51" s="33" t="s">
        <v>242</v>
      </c>
      <c r="P51" s="33">
        <v>122623</v>
      </c>
      <c r="Q51" s="33">
        <v>51721</v>
      </c>
      <c r="R51" s="226">
        <f t="shared" si="3"/>
        <v>0.42178873457671073</v>
      </c>
    </row>
    <row r="52" spans="14:18" x14ac:dyDescent="0.2">
      <c r="N52" s="33">
        <v>954000</v>
      </c>
      <c r="O52" s="33" t="s">
        <v>81</v>
      </c>
      <c r="P52" s="33">
        <v>273305</v>
      </c>
      <c r="Q52" s="33">
        <v>134060</v>
      </c>
      <c r="R52" s="226">
        <f t="shared" si="3"/>
        <v>0.49051426062457693</v>
      </c>
    </row>
    <row r="53" spans="14:18" x14ac:dyDescent="0.2">
      <c r="N53" s="33">
        <v>958000</v>
      </c>
      <c r="O53" s="33" t="s">
        <v>82</v>
      </c>
      <c r="P53" s="33">
        <v>218621</v>
      </c>
      <c r="Q53" s="33">
        <v>117300</v>
      </c>
      <c r="R53" s="226">
        <f t="shared" si="3"/>
        <v>0.53654497966800996</v>
      </c>
    </row>
    <row r="54" spans="14:18" x14ac:dyDescent="0.2">
      <c r="N54" s="33">
        <v>962000</v>
      </c>
      <c r="O54" s="33" t="s">
        <v>83</v>
      </c>
      <c r="P54" s="33">
        <v>338816</v>
      </c>
      <c r="Q54" s="33">
        <v>150723</v>
      </c>
      <c r="R54" s="226">
        <f t="shared" si="3"/>
        <v>0.4448520731016245</v>
      </c>
    </row>
    <row r="55" spans="14:18" x14ac:dyDescent="0.2">
      <c r="N55" s="33">
        <v>966000</v>
      </c>
      <c r="O55" s="33" t="s">
        <v>84</v>
      </c>
      <c r="P55" s="33">
        <v>110423</v>
      </c>
      <c r="Q55" s="33">
        <v>57845</v>
      </c>
      <c r="R55" s="226">
        <f t="shared" si="3"/>
        <v>0.52384919808373254</v>
      </c>
    </row>
    <row r="56" spans="14:18" x14ac:dyDescent="0.2">
      <c r="N56" s="33">
        <v>970000</v>
      </c>
      <c r="O56" s="33" t="s">
        <v>85</v>
      </c>
      <c r="P56" s="33">
        <v>228439</v>
      </c>
      <c r="Q56" s="33">
        <v>118058</v>
      </c>
      <c r="R56" s="226">
        <f t="shared" si="3"/>
        <v>0.51680317283826316</v>
      </c>
    </row>
    <row r="57" spans="14:18" x14ac:dyDescent="0.2">
      <c r="N57" s="33">
        <v>974000</v>
      </c>
      <c r="O57" s="33" t="s">
        <v>86</v>
      </c>
      <c r="P57" s="33">
        <v>247812</v>
      </c>
      <c r="Q57" s="33">
        <v>126837</v>
      </c>
      <c r="R57" s="226">
        <f t="shared" si="3"/>
        <v>0.51182751440608198</v>
      </c>
    </row>
    <row r="58" spans="14:18" x14ac:dyDescent="0.2">
      <c r="N58" s="33">
        <v>978000</v>
      </c>
      <c r="O58" s="33" t="s">
        <v>87</v>
      </c>
      <c r="P58" s="33">
        <v>325244</v>
      </c>
      <c r="Q58" s="33">
        <v>163152</v>
      </c>
      <c r="R58" s="226">
        <f t="shared" si="3"/>
        <v>0.50162954581790897</v>
      </c>
    </row>
  </sheetData>
  <sortState ref="N5:Q58">
    <sortCondition ref="N5:N58"/>
  </sortState>
  <mergeCells count="4">
    <mergeCell ref="A3:A4"/>
    <mergeCell ref="B3:D3"/>
    <mergeCell ref="E3:G3"/>
    <mergeCell ref="H3:J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opLeftCell="I1" workbookViewId="0">
      <pane ySplit="1" topLeftCell="A47" activePane="bottomLeft" state="frozen"/>
      <selection pane="bottomLeft" activeCell="Q60" sqref="Q60:Q61"/>
    </sheetView>
  </sheetViews>
  <sheetFormatPr baseColWidth="10" defaultRowHeight="12.75" x14ac:dyDescent="0.2"/>
  <cols>
    <col min="1" max="1" width="3.42578125" style="262" bestFit="1" customWidth="1"/>
    <col min="2" max="2" width="20.28515625" style="262" bestFit="1" customWidth="1"/>
    <col min="3" max="3" width="27.85546875" style="262" bestFit="1" customWidth="1"/>
    <col min="4" max="4" width="23.85546875" style="262" bestFit="1" customWidth="1"/>
    <col min="5" max="5" width="14.42578125" style="262" bestFit="1" customWidth="1"/>
    <col min="6" max="6" width="17.140625" style="262" bestFit="1" customWidth="1"/>
    <col min="7" max="7" width="17.140625" style="262" customWidth="1"/>
    <col min="8" max="8" width="15.140625" style="262" bestFit="1" customWidth="1"/>
    <col min="9" max="9" width="8" style="348" bestFit="1" customWidth="1"/>
    <col min="10" max="10" width="8" style="330" bestFit="1" customWidth="1"/>
    <col min="11" max="11" width="7.5703125" style="333" bestFit="1" customWidth="1"/>
    <col min="12" max="12" width="7" style="217" bestFit="1" customWidth="1"/>
    <col min="13" max="13" width="9.85546875" style="349" bestFit="1" customWidth="1"/>
    <col min="14" max="14" width="6" style="335" bestFit="1" customWidth="1"/>
    <col min="15" max="15" width="8.85546875" style="334" bestFit="1" customWidth="1"/>
    <col min="16" max="16" width="18.7109375" style="336" bestFit="1" customWidth="1"/>
    <col min="17" max="17" width="8.85546875" style="331" customWidth="1"/>
    <col min="18" max="18" width="10" style="262" bestFit="1" customWidth="1"/>
    <col min="19" max="20" width="5" style="262" bestFit="1" customWidth="1"/>
    <col min="21" max="21" width="6.140625" style="262" bestFit="1" customWidth="1"/>
    <col min="22" max="22" width="9.7109375" style="262" bestFit="1" customWidth="1"/>
    <col min="23" max="23" width="5" style="262" bestFit="1" customWidth="1"/>
    <col min="24" max="24" width="15.85546875" style="262" bestFit="1" customWidth="1"/>
    <col min="25" max="25" width="5" style="262" bestFit="1" customWidth="1"/>
    <col min="26" max="26" width="10.85546875" style="262" bestFit="1" customWidth="1"/>
    <col min="27" max="27" width="3.28515625" style="262" bestFit="1" customWidth="1"/>
    <col min="28" max="28" width="15.85546875" style="262" bestFit="1" customWidth="1"/>
    <col min="29" max="29" width="8" style="262" bestFit="1" customWidth="1"/>
    <col min="30" max="30" width="5" style="262" bestFit="1" customWidth="1"/>
    <col min="31" max="31" width="5.42578125" style="262" bestFit="1" customWidth="1"/>
    <col min="32" max="32" width="12" style="262" bestFit="1" customWidth="1"/>
    <col min="33" max="33" width="14.5703125" style="262" bestFit="1" customWidth="1"/>
    <col min="34" max="34" width="8.140625" style="262" bestFit="1" customWidth="1"/>
    <col min="35" max="35" width="14.140625" style="262" bestFit="1" customWidth="1"/>
    <col min="36" max="43" width="16.140625" style="262" bestFit="1" customWidth="1"/>
    <col min="44" max="44" width="19.28515625" style="262" bestFit="1" customWidth="1"/>
    <col min="45" max="16384" width="11.42578125" style="262"/>
  </cols>
  <sheetData>
    <row r="1" spans="1:44" x14ac:dyDescent="0.2">
      <c r="A1" s="123" t="s">
        <v>249</v>
      </c>
      <c r="B1" s="262" t="s">
        <v>0</v>
      </c>
      <c r="C1" s="262" t="s">
        <v>1</v>
      </c>
      <c r="D1" s="262" t="s">
        <v>2</v>
      </c>
      <c r="E1" s="123" t="s">
        <v>3</v>
      </c>
      <c r="F1" s="262" t="s">
        <v>251</v>
      </c>
      <c r="G1" s="262" t="s">
        <v>246</v>
      </c>
      <c r="H1" s="123" t="s">
        <v>252</v>
      </c>
      <c r="I1" s="348" t="s">
        <v>6</v>
      </c>
      <c r="J1" s="330" t="s">
        <v>7</v>
      </c>
      <c r="K1" s="332" t="s">
        <v>8</v>
      </c>
      <c r="L1" s="217" t="s">
        <v>9</v>
      </c>
      <c r="M1" s="349" t="s">
        <v>10</v>
      </c>
      <c r="N1" s="335" t="s">
        <v>209</v>
      </c>
      <c r="O1" s="334" t="s">
        <v>26</v>
      </c>
      <c r="P1" s="336" t="s">
        <v>259</v>
      </c>
      <c r="Q1" s="331" t="s">
        <v>96</v>
      </c>
      <c r="R1" s="262" t="s">
        <v>206</v>
      </c>
      <c r="S1" s="262" t="s">
        <v>12</v>
      </c>
      <c r="T1" s="262" t="s">
        <v>11</v>
      </c>
      <c r="U1" s="123" t="s">
        <v>207</v>
      </c>
      <c r="V1" s="262" t="s">
        <v>17</v>
      </c>
      <c r="W1" s="262" t="s">
        <v>15</v>
      </c>
      <c r="X1" s="262" t="s">
        <v>16</v>
      </c>
      <c r="Y1" s="262" t="s">
        <v>208</v>
      </c>
      <c r="Z1" s="262" t="s">
        <v>24</v>
      </c>
      <c r="AA1" s="262" t="s">
        <v>21</v>
      </c>
      <c r="AB1" s="262" t="s">
        <v>210</v>
      </c>
      <c r="AC1" s="262" t="s">
        <v>212</v>
      </c>
      <c r="AD1" s="262" t="s">
        <v>213</v>
      </c>
      <c r="AE1" s="262" t="s">
        <v>214</v>
      </c>
      <c r="AF1" s="262" t="s">
        <v>215</v>
      </c>
      <c r="AG1" s="262" t="s">
        <v>216</v>
      </c>
      <c r="AH1" s="262" t="s">
        <v>143</v>
      </c>
      <c r="AI1" s="262" t="s">
        <v>217</v>
      </c>
      <c r="AJ1" s="262" t="s">
        <v>27</v>
      </c>
      <c r="AK1" s="262" t="s">
        <v>28</v>
      </c>
      <c r="AL1" s="262" t="s">
        <v>29</v>
      </c>
      <c r="AM1" s="262" t="s">
        <v>30</v>
      </c>
      <c r="AN1" s="262" t="s">
        <v>31</v>
      </c>
      <c r="AO1" s="262" t="s">
        <v>32</v>
      </c>
      <c r="AP1" s="262" t="s">
        <v>218</v>
      </c>
      <c r="AQ1" s="262" t="s">
        <v>219</v>
      </c>
      <c r="AR1" s="262" t="s">
        <v>144</v>
      </c>
    </row>
    <row r="2" spans="1:44" x14ac:dyDescent="0.2">
      <c r="B2" s="262">
        <v>111000</v>
      </c>
      <c r="C2" s="262" t="s">
        <v>256</v>
      </c>
      <c r="D2" s="262">
        <v>471272</v>
      </c>
      <c r="E2" s="262">
        <v>231872</v>
      </c>
      <c r="F2" s="262">
        <v>2852</v>
      </c>
      <c r="G2" s="263">
        <f>E2/D2*100</f>
        <v>49.201310495849533</v>
      </c>
      <c r="H2" s="262">
        <v>229020</v>
      </c>
      <c r="I2" s="348">
        <v>84020</v>
      </c>
      <c r="J2" s="330">
        <v>67089</v>
      </c>
      <c r="K2" s="333">
        <v>31498</v>
      </c>
      <c r="L2" s="217">
        <v>15944</v>
      </c>
      <c r="M2" s="349">
        <v>11877</v>
      </c>
      <c r="N2" s="335">
        <v>6855</v>
      </c>
      <c r="O2" s="334">
        <v>3903</v>
      </c>
      <c r="Q2" s="331">
        <f>SUM(R2:AR2)</f>
        <v>7834</v>
      </c>
      <c r="T2" s="262">
        <v>1551</v>
      </c>
      <c r="AC2" s="262">
        <v>56</v>
      </c>
      <c r="AI2" s="262">
        <v>3339</v>
      </c>
      <c r="AJ2" s="262">
        <v>2818</v>
      </c>
      <c r="AR2" s="262">
        <v>70</v>
      </c>
    </row>
    <row r="3" spans="1:44" x14ac:dyDescent="0.2">
      <c r="B3" s="262">
        <v>112000</v>
      </c>
      <c r="C3" s="262" t="s">
        <v>221</v>
      </c>
      <c r="D3" s="262">
        <v>365492</v>
      </c>
      <c r="E3" s="262">
        <v>147865</v>
      </c>
      <c r="F3" s="262">
        <v>2025</v>
      </c>
      <c r="G3" s="263">
        <f t="shared" ref="G3:G66" si="0">E3/D3*100</f>
        <v>40.456425858842323</v>
      </c>
      <c r="H3" s="262">
        <v>145840</v>
      </c>
      <c r="I3" s="348">
        <v>36146</v>
      </c>
      <c r="J3" s="330">
        <v>59774</v>
      </c>
      <c r="K3" s="333">
        <v>10742</v>
      </c>
      <c r="L3" s="217">
        <v>3554</v>
      </c>
      <c r="M3" s="349">
        <v>9587</v>
      </c>
      <c r="N3" s="335">
        <v>5162</v>
      </c>
      <c r="O3" s="334">
        <v>2447</v>
      </c>
      <c r="Q3" s="331">
        <f t="shared" ref="Q3:Q28" si="1">SUM(R3:AR3)</f>
        <v>18428</v>
      </c>
      <c r="R3" s="262">
        <v>6192</v>
      </c>
      <c r="S3" s="262">
        <v>2517</v>
      </c>
      <c r="AJ3" s="262">
        <v>1631</v>
      </c>
      <c r="AK3" s="262">
        <v>895</v>
      </c>
      <c r="AL3" s="262">
        <v>1592</v>
      </c>
      <c r="AM3" s="262">
        <v>487</v>
      </c>
      <c r="AN3" s="262">
        <v>3030</v>
      </c>
      <c r="AO3" s="262">
        <v>523</v>
      </c>
      <c r="AP3" s="262">
        <v>218</v>
      </c>
      <c r="AQ3" s="262">
        <v>1343</v>
      </c>
    </row>
    <row r="4" spans="1:44" x14ac:dyDescent="0.2">
      <c r="B4" s="262">
        <v>113000</v>
      </c>
      <c r="C4" s="262" t="s">
        <v>222</v>
      </c>
      <c r="D4" s="262">
        <v>457477</v>
      </c>
      <c r="E4" s="262">
        <v>207112</v>
      </c>
      <c r="F4" s="262">
        <v>2023</v>
      </c>
      <c r="G4" s="263">
        <f t="shared" si="0"/>
        <v>45.272658516165841</v>
      </c>
      <c r="H4" s="262">
        <v>205089</v>
      </c>
      <c r="I4" s="348">
        <v>64557</v>
      </c>
      <c r="J4" s="330">
        <v>69643</v>
      </c>
      <c r="K4" s="333">
        <v>22908</v>
      </c>
      <c r="L4" s="217">
        <v>6761</v>
      </c>
      <c r="M4" s="349">
        <v>10932</v>
      </c>
      <c r="N4" s="335">
        <v>7697</v>
      </c>
      <c r="O4" s="334">
        <v>3867</v>
      </c>
      <c r="Q4" s="331">
        <f t="shared" si="1"/>
        <v>18724</v>
      </c>
      <c r="R4" s="262">
        <v>3540</v>
      </c>
      <c r="S4" s="262">
        <v>1229</v>
      </c>
      <c r="T4" s="262">
        <v>729</v>
      </c>
      <c r="W4" s="262">
        <v>659</v>
      </c>
      <c r="Z4" s="262">
        <v>1545</v>
      </c>
      <c r="AD4" s="262">
        <v>131</v>
      </c>
      <c r="AJ4" s="262">
        <v>8914</v>
      </c>
      <c r="AK4" s="262">
        <v>773</v>
      </c>
      <c r="AL4" s="262">
        <v>427</v>
      </c>
      <c r="AM4" s="262">
        <v>777</v>
      </c>
    </row>
    <row r="5" spans="1:44" x14ac:dyDescent="0.2">
      <c r="B5" s="262">
        <v>114000</v>
      </c>
      <c r="C5" s="262" t="s">
        <v>223</v>
      </c>
      <c r="D5" s="262">
        <v>182230</v>
      </c>
      <c r="E5" s="262">
        <v>82380</v>
      </c>
      <c r="F5" s="262">
        <v>948</v>
      </c>
      <c r="G5" s="263">
        <f t="shared" si="0"/>
        <v>45.206607035065574</v>
      </c>
      <c r="H5" s="262">
        <v>81432</v>
      </c>
      <c r="I5" s="348">
        <v>27407</v>
      </c>
      <c r="J5" s="330">
        <v>28272</v>
      </c>
      <c r="K5" s="333">
        <v>9086</v>
      </c>
      <c r="L5" s="217">
        <v>5208</v>
      </c>
      <c r="M5" s="349">
        <v>3749</v>
      </c>
      <c r="N5" s="335">
        <v>3463</v>
      </c>
      <c r="O5" s="334">
        <v>1641</v>
      </c>
      <c r="Q5" s="331">
        <f t="shared" si="1"/>
        <v>2606</v>
      </c>
      <c r="Z5" s="262">
        <v>947</v>
      </c>
      <c r="AJ5" s="262">
        <v>275</v>
      </c>
      <c r="AK5" s="262">
        <v>1384</v>
      </c>
    </row>
    <row r="6" spans="1:44" x14ac:dyDescent="0.2">
      <c r="B6" s="262">
        <v>116000</v>
      </c>
      <c r="C6" s="123" t="s">
        <v>224</v>
      </c>
      <c r="D6" s="262">
        <v>209119</v>
      </c>
      <c r="E6" s="262">
        <v>89321</v>
      </c>
      <c r="F6" s="262">
        <v>1819</v>
      </c>
      <c r="G6" s="263">
        <f t="shared" si="0"/>
        <v>42.71300073164084</v>
      </c>
      <c r="H6" s="262">
        <v>87502</v>
      </c>
      <c r="I6" s="348">
        <v>36270</v>
      </c>
      <c r="J6" s="330">
        <v>25751</v>
      </c>
      <c r="K6" s="333">
        <v>9336</v>
      </c>
      <c r="L6" s="217">
        <v>3932</v>
      </c>
      <c r="M6" s="349">
        <v>3898</v>
      </c>
      <c r="N6" s="335">
        <v>1268</v>
      </c>
      <c r="O6" s="334">
        <v>1316</v>
      </c>
      <c r="Q6" s="331">
        <f t="shared" si="1"/>
        <v>5731</v>
      </c>
      <c r="R6" s="262">
        <v>1658</v>
      </c>
      <c r="S6" s="262">
        <v>776</v>
      </c>
      <c r="V6" s="262">
        <v>398</v>
      </c>
      <c r="Z6" s="262">
        <v>1093</v>
      </c>
      <c r="AJ6" s="262">
        <v>1593</v>
      </c>
      <c r="AR6" s="262">
        <v>213</v>
      </c>
    </row>
    <row r="7" spans="1:44" x14ac:dyDescent="0.2">
      <c r="B7" s="262">
        <v>117000</v>
      </c>
      <c r="C7" s="262" t="s">
        <v>257</v>
      </c>
      <c r="D7" s="262">
        <v>133767</v>
      </c>
      <c r="E7" s="262">
        <v>67350</v>
      </c>
      <c r="F7" s="262">
        <v>1204</v>
      </c>
      <c r="G7" s="263">
        <f t="shared" si="0"/>
        <v>50.348740720805587</v>
      </c>
      <c r="H7" s="262">
        <v>66146</v>
      </c>
      <c r="I7" s="348">
        <v>17970</v>
      </c>
      <c r="J7" s="330">
        <v>20849</v>
      </c>
      <c r="K7" s="333">
        <v>7249</v>
      </c>
      <c r="L7" s="217">
        <v>3517</v>
      </c>
      <c r="M7" s="349">
        <v>2712</v>
      </c>
      <c r="N7" s="335">
        <v>3469</v>
      </c>
      <c r="O7" s="334">
        <v>1141</v>
      </c>
      <c r="Q7" s="331">
        <f t="shared" si="1"/>
        <v>9239</v>
      </c>
      <c r="AJ7" s="262">
        <v>6666</v>
      </c>
      <c r="AK7" s="262">
        <v>948</v>
      </c>
      <c r="AL7" s="262">
        <v>429</v>
      </c>
      <c r="AM7" s="262">
        <v>549</v>
      </c>
      <c r="AN7" s="262">
        <v>632</v>
      </c>
      <c r="AR7" s="262">
        <v>15</v>
      </c>
    </row>
    <row r="8" spans="1:44" x14ac:dyDescent="0.2">
      <c r="B8" s="262">
        <v>119000</v>
      </c>
      <c r="C8" s="262" t="s">
        <v>226</v>
      </c>
      <c r="D8" s="262">
        <v>165717</v>
      </c>
      <c r="E8" s="262">
        <v>72419</v>
      </c>
      <c r="F8" s="262">
        <v>1815</v>
      </c>
      <c r="G8" s="263">
        <f t="shared" si="0"/>
        <v>43.700404907161008</v>
      </c>
      <c r="H8" s="262">
        <v>70604</v>
      </c>
      <c r="I8" s="348">
        <v>23187</v>
      </c>
      <c r="J8" s="330">
        <v>27536</v>
      </c>
      <c r="K8" s="333">
        <v>6071</v>
      </c>
      <c r="L8" s="217">
        <v>1997</v>
      </c>
      <c r="M8" s="349">
        <v>5640</v>
      </c>
      <c r="Q8" s="331">
        <f t="shared" si="1"/>
        <v>6173</v>
      </c>
      <c r="AG8" s="262">
        <v>117</v>
      </c>
      <c r="AJ8" s="262">
        <v>6056</v>
      </c>
    </row>
    <row r="9" spans="1:44" x14ac:dyDescent="0.2">
      <c r="B9" s="262">
        <v>120000</v>
      </c>
      <c r="C9" s="262" t="s">
        <v>227</v>
      </c>
      <c r="D9" s="262">
        <v>86886</v>
      </c>
      <c r="E9" s="262">
        <v>37337</v>
      </c>
      <c r="F9" s="262">
        <v>632</v>
      </c>
      <c r="G9" s="263">
        <f t="shared" si="0"/>
        <v>42.972400616900309</v>
      </c>
      <c r="H9" s="262">
        <v>36705</v>
      </c>
      <c r="I9" s="348">
        <v>13641</v>
      </c>
      <c r="J9" s="330">
        <v>12765</v>
      </c>
      <c r="K9" s="333">
        <v>3053</v>
      </c>
      <c r="L9" s="217">
        <v>1715</v>
      </c>
      <c r="M9" s="349">
        <v>2207</v>
      </c>
      <c r="Q9" s="331">
        <f t="shared" si="1"/>
        <v>3324</v>
      </c>
      <c r="R9" s="262">
        <v>1621</v>
      </c>
      <c r="Z9" s="262">
        <v>46</v>
      </c>
      <c r="AJ9" s="262">
        <v>1657</v>
      </c>
    </row>
    <row r="10" spans="1:44" x14ac:dyDescent="0.2">
      <c r="B10" s="262">
        <v>122000</v>
      </c>
      <c r="C10" s="262" t="s">
        <v>228</v>
      </c>
      <c r="D10" s="262">
        <v>126873</v>
      </c>
      <c r="E10" s="262">
        <v>55448</v>
      </c>
      <c r="F10" s="262">
        <v>692</v>
      </c>
      <c r="G10" s="263">
        <f t="shared" si="0"/>
        <v>43.703546065750793</v>
      </c>
      <c r="H10" s="262">
        <v>54756</v>
      </c>
      <c r="I10" s="348">
        <v>18682</v>
      </c>
      <c r="J10" s="330">
        <v>16202</v>
      </c>
      <c r="K10" s="333">
        <v>6110</v>
      </c>
      <c r="L10" s="217">
        <v>2698</v>
      </c>
      <c r="M10" s="349">
        <v>2726</v>
      </c>
      <c r="N10" s="335">
        <v>1628</v>
      </c>
      <c r="O10" s="334">
        <v>1346</v>
      </c>
      <c r="Q10" s="331">
        <f t="shared" si="1"/>
        <v>5364</v>
      </c>
      <c r="R10" s="262">
        <v>1437</v>
      </c>
      <c r="AJ10" s="262">
        <v>2375</v>
      </c>
      <c r="AK10" s="262">
        <v>770</v>
      </c>
      <c r="AL10" s="262">
        <v>759</v>
      </c>
      <c r="AR10" s="262">
        <v>23</v>
      </c>
    </row>
    <row r="11" spans="1:44" x14ac:dyDescent="0.2">
      <c r="B11" s="262">
        <v>124000</v>
      </c>
      <c r="C11" s="262" t="s">
        <v>229</v>
      </c>
      <c r="D11" s="262">
        <v>271188</v>
      </c>
      <c r="E11" s="262">
        <v>122119</v>
      </c>
      <c r="F11" s="262">
        <v>1901</v>
      </c>
      <c r="G11" s="263">
        <f t="shared" si="0"/>
        <v>45.031122321046652</v>
      </c>
      <c r="H11" s="262">
        <v>120218</v>
      </c>
      <c r="I11" s="348">
        <v>34970</v>
      </c>
      <c r="J11" s="330">
        <v>36077</v>
      </c>
      <c r="K11" s="333">
        <v>17962</v>
      </c>
      <c r="L11" s="217">
        <v>6561</v>
      </c>
      <c r="M11" s="349">
        <v>9672</v>
      </c>
      <c r="N11" s="335">
        <v>2920</v>
      </c>
      <c r="O11" s="334">
        <v>2426</v>
      </c>
      <c r="Q11" s="331">
        <f t="shared" si="1"/>
        <v>9630</v>
      </c>
      <c r="R11" s="262">
        <v>3026</v>
      </c>
      <c r="T11" s="262">
        <v>969</v>
      </c>
      <c r="AJ11" s="262">
        <v>5635</v>
      </c>
    </row>
    <row r="12" spans="1:44" x14ac:dyDescent="0.2">
      <c r="B12" s="262">
        <v>154000</v>
      </c>
      <c r="C12" s="262" t="s">
        <v>44</v>
      </c>
      <c r="D12" s="262">
        <v>257592</v>
      </c>
      <c r="E12" s="262">
        <v>124322</v>
      </c>
      <c r="F12" s="262">
        <v>1497</v>
      </c>
      <c r="G12" s="263">
        <f t="shared" si="0"/>
        <v>48.263144818162054</v>
      </c>
      <c r="H12" s="262">
        <v>122825</v>
      </c>
      <c r="I12" s="348">
        <v>56756</v>
      </c>
      <c r="J12" s="330">
        <v>32791</v>
      </c>
      <c r="K12" s="333">
        <v>12955</v>
      </c>
      <c r="L12" s="217">
        <v>7385</v>
      </c>
      <c r="M12" s="349">
        <v>3412</v>
      </c>
      <c r="N12" s="335">
        <v>3543</v>
      </c>
      <c r="O12" s="334">
        <v>2312</v>
      </c>
      <c r="Q12" s="331">
        <f t="shared" si="1"/>
        <v>3671</v>
      </c>
      <c r="AJ12" s="262">
        <v>726</v>
      </c>
      <c r="AK12" s="262">
        <v>2945</v>
      </c>
    </row>
    <row r="13" spans="1:44" x14ac:dyDescent="0.2">
      <c r="B13" s="262">
        <v>158000</v>
      </c>
      <c r="C13" s="262" t="s">
        <v>45</v>
      </c>
      <c r="D13" s="262">
        <v>400914</v>
      </c>
      <c r="E13" s="262">
        <v>207304</v>
      </c>
      <c r="F13" s="262">
        <v>3115</v>
      </c>
      <c r="G13" s="263">
        <f t="shared" si="0"/>
        <v>51.70784756830642</v>
      </c>
      <c r="H13" s="262">
        <v>204189</v>
      </c>
      <c r="I13" s="348">
        <v>86826</v>
      </c>
      <c r="J13" s="330">
        <v>56540</v>
      </c>
      <c r="K13" s="333">
        <v>24141</v>
      </c>
      <c r="L13" s="217">
        <v>9971</v>
      </c>
      <c r="M13" s="349">
        <v>7745</v>
      </c>
      <c r="N13" s="335">
        <v>4408</v>
      </c>
      <c r="O13" s="334">
        <v>5178</v>
      </c>
      <c r="Q13" s="331">
        <f t="shared" si="1"/>
        <v>9380</v>
      </c>
      <c r="AJ13" s="262">
        <v>7085</v>
      </c>
      <c r="AK13" s="262">
        <v>2295</v>
      </c>
    </row>
    <row r="14" spans="1:44" x14ac:dyDescent="0.2">
      <c r="B14" s="262">
        <v>162000</v>
      </c>
      <c r="C14" s="262" t="s">
        <v>46</v>
      </c>
      <c r="D14" s="262">
        <v>360745</v>
      </c>
      <c r="E14" s="262">
        <v>179507</v>
      </c>
      <c r="F14" s="262">
        <v>2317</v>
      </c>
      <c r="G14" s="263">
        <f t="shared" si="0"/>
        <v>49.760079834786346</v>
      </c>
      <c r="H14" s="262">
        <v>177190</v>
      </c>
      <c r="I14" s="348">
        <v>74821</v>
      </c>
      <c r="J14" s="330">
        <v>45564</v>
      </c>
      <c r="K14" s="333">
        <v>18341</v>
      </c>
      <c r="L14" s="217">
        <v>12671</v>
      </c>
      <c r="M14" s="349">
        <v>5739</v>
      </c>
      <c r="N14" s="335">
        <v>6730</v>
      </c>
      <c r="O14" s="334">
        <v>3748</v>
      </c>
      <c r="Q14" s="331">
        <f t="shared" si="1"/>
        <v>9576</v>
      </c>
      <c r="V14" s="262">
        <v>3288</v>
      </c>
      <c r="AJ14" s="262">
        <v>4244</v>
      </c>
      <c r="AK14" s="262">
        <v>1478</v>
      </c>
      <c r="AL14" s="262">
        <v>269</v>
      </c>
      <c r="AM14" s="262">
        <v>297</v>
      </c>
    </row>
    <row r="15" spans="1:44" x14ac:dyDescent="0.2">
      <c r="B15" s="262">
        <v>166000</v>
      </c>
      <c r="C15" s="262" t="s">
        <v>47</v>
      </c>
      <c r="D15" s="262">
        <v>246047</v>
      </c>
      <c r="E15" s="262">
        <v>124788</v>
      </c>
      <c r="F15" s="262">
        <v>1962</v>
      </c>
      <c r="G15" s="263">
        <f t="shared" si="0"/>
        <v>50.717139408324428</v>
      </c>
      <c r="H15" s="262">
        <v>122826</v>
      </c>
      <c r="I15" s="348">
        <v>56318</v>
      </c>
      <c r="J15" s="330">
        <v>30652</v>
      </c>
      <c r="K15" s="333">
        <v>13896</v>
      </c>
      <c r="L15" s="217">
        <v>9021</v>
      </c>
      <c r="M15" s="349">
        <v>4326</v>
      </c>
      <c r="N15" s="335">
        <v>4480</v>
      </c>
      <c r="O15" s="334">
        <v>1947</v>
      </c>
      <c r="Q15" s="331">
        <f t="shared" si="1"/>
        <v>2186</v>
      </c>
      <c r="S15" s="262">
        <v>928</v>
      </c>
      <c r="AJ15" s="262">
        <v>1258</v>
      </c>
    </row>
    <row r="16" spans="1:44" x14ac:dyDescent="0.2">
      <c r="B16" s="262">
        <v>170000</v>
      </c>
      <c r="C16" s="262" t="s">
        <v>48</v>
      </c>
      <c r="D16" s="262">
        <v>379290</v>
      </c>
      <c r="E16" s="262">
        <v>195143</v>
      </c>
      <c r="F16" s="262">
        <v>3119</v>
      </c>
      <c r="G16" s="263">
        <f t="shared" si="0"/>
        <v>51.449550475889161</v>
      </c>
      <c r="H16" s="262">
        <v>192024</v>
      </c>
      <c r="I16" s="348">
        <v>71190</v>
      </c>
      <c r="J16" s="330">
        <v>71845</v>
      </c>
      <c r="K16" s="333">
        <v>19125</v>
      </c>
      <c r="L16" s="217">
        <v>7072</v>
      </c>
      <c r="M16" s="349">
        <v>9245</v>
      </c>
      <c r="N16" s="335">
        <v>4896</v>
      </c>
      <c r="O16" s="334">
        <v>4174</v>
      </c>
      <c r="Q16" s="331">
        <f t="shared" si="1"/>
        <v>4477</v>
      </c>
      <c r="AJ16" s="262">
        <v>4131</v>
      </c>
      <c r="AR16" s="262">
        <v>346</v>
      </c>
    </row>
    <row r="17" spans="1:44" x14ac:dyDescent="0.2">
      <c r="B17" s="262">
        <v>313000</v>
      </c>
      <c r="C17" s="262" t="s">
        <v>230</v>
      </c>
      <c r="D17" s="262">
        <v>194455</v>
      </c>
      <c r="E17" s="262">
        <v>102544</v>
      </c>
      <c r="F17" s="262">
        <v>1092</v>
      </c>
      <c r="G17" s="263">
        <f t="shared" si="0"/>
        <v>52.734051580057084</v>
      </c>
      <c r="H17" s="262">
        <v>101452</v>
      </c>
      <c r="I17" s="348">
        <v>36872</v>
      </c>
      <c r="J17" s="330">
        <v>26382</v>
      </c>
      <c r="K17" s="333">
        <v>16778</v>
      </c>
      <c r="L17" s="217">
        <v>4523</v>
      </c>
      <c r="M17" s="349">
        <v>6170</v>
      </c>
      <c r="N17" s="335">
        <v>2572</v>
      </c>
      <c r="O17" s="334">
        <v>3501</v>
      </c>
      <c r="Q17" s="331">
        <f t="shared" si="1"/>
        <v>4654</v>
      </c>
      <c r="R17" s="262">
        <v>1147</v>
      </c>
      <c r="Z17" s="262">
        <v>436</v>
      </c>
      <c r="AJ17" s="262">
        <v>1870</v>
      </c>
      <c r="AK17" s="262">
        <v>484</v>
      </c>
      <c r="AL17" s="262">
        <v>717</v>
      </c>
    </row>
    <row r="18" spans="1:44" x14ac:dyDescent="0.2">
      <c r="B18" s="262">
        <v>314000</v>
      </c>
      <c r="C18" s="262" t="s">
        <v>231</v>
      </c>
      <c r="D18" s="262">
        <v>244997</v>
      </c>
      <c r="E18" s="262">
        <v>139212</v>
      </c>
      <c r="F18" s="262">
        <v>1309</v>
      </c>
      <c r="G18" s="263">
        <f t="shared" si="0"/>
        <v>56.821920268411453</v>
      </c>
      <c r="H18" s="262">
        <v>137903</v>
      </c>
      <c r="I18" s="348">
        <v>42039</v>
      </c>
      <c r="J18" s="330">
        <v>32287</v>
      </c>
      <c r="K18" s="333">
        <v>25676</v>
      </c>
      <c r="L18" s="217">
        <v>11275</v>
      </c>
      <c r="M18" s="349">
        <v>8602</v>
      </c>
      <c r="N18" s="335">
        <v>3953</v>
      </c>
      <c r="O18" s="334">
        <v>2994</v>
      </c>
      <c r="Q18" s="331">
        <f t="shared" si="1"/>
        <v>11077</v>
      </c>
      <c r="R18" s="262">
        <v>2185</v>
      </c>
      <c r="AD18" s="262">
        <v>1943</v>
      </c>
      <c r="AJ18" s="262">
        <v>6938</v>
      </c>
      <c r="AK18" s="262">
        <v>11</v>
      </c>
    </row>
    <row r="19" spans="1:44" x14ac:dyDescent="0.2">
      <c r="B19" s="262">
        <v>315000</v>
      </c>
      <c r="C19" s="262" t="s">
        <v>232</v>
      </c>
      <c r="D19" s="262">
        <v>802891</v>
      </c>
      <c r="E19" s="262">
        <v>398718</v>
      </c>
      <c r="F19" s="262">
        <v>4308</v>
      </c>
      <c r="G19" s="263">
        <f t="shared" si="0"/>
        <v>49.660290126555161</v>
      </c>
      <c r="H19" s="262">
        <v>394410</v>
      </c>
      <c r="I19" s="348">
        <v>107401</v>
      </c>
      <c r="J19" s="330">
        <v>115931</v>
      </c>
      <c r="K19" s="333">
        <v>76981</v>
      </c>
      <c r="L19" s="217">
        <v>20070</v>
      </c>
      <c r="M19" s="349">
        <v>27448</v>
      </c>
      <c r="N19" s="335">
        <v>14195</v>
      </c>
      <c r="O19" s="334">
        <v>8177</v>
      </c>
      <c r="Q19" s="331">
        <f t="shared" si="1"/>
        <v>24207</v>
      </c>
      <c r="S19" s="262">
        <v>247</v>
      </c>
      <c r="Z19" s="262">
        <v>534</v>
      </c>
      <c r="AA19" s="262">
        <v>44</v>
      </c>
      <c r="AC19" s="262">
        <v>764</v>
      </c>
      <c r="AD19" s="262">
        <v>1111</v>
      </c>
      <c r="AJ19" s="262">
        <v>10224</v>
      </c>
      <c r="AK19" s="262">
        <v>3358</v>
      </c>
      <c r="AL19" s="262">
        <v>7815</v>
      </c>
      <c r="AR19" s="262">
        <v>110</v>
      </c>
    </row>
    <row r="20" spans="1:44" x14ac:dyDescent="0.2">
      <c r="B20" s="262">
        <v>316000</v>
      </c>
      <c r="C20" s="262" t="s">
        <v>233</v>
      </c>
      <c r="D20" s="262">
        <v>128339</v>
      </c>
      <c r="E20" s="262">
        <v>59276</v>
      </c>
      <c r="F20" s="262">
        <v>623</v>
      </c>
      <c r="G20" s="263">
        <f t="shared" si="0"/>
        <v>46.187051480843706</v>
      </c>
      <c r="H20" s="262">
        <v>58653</v>
      </c>
      <c r="I20" s="348">
        <v>19075</v>
      </c>
      <c r="J20" s="330">
        <v>16567</v>
      </c>
      <c r="K20" s="333">
        <v>5462</v>
      </c>
      <c r="L20" s="217">
        <v>2243</v>
      </c>
      <c r="M20" s="349">
        <v>2240</v>
      </c>
      <c r="O20" s="334">
        <v>1000</v>
      </c>
      <c r="Q20" s="331">
        <f t="shared" si="1"/>
        <v>12066</v>
      </c>
      <c r="R20" s="262">
        <v>2579</v>
      </c>
      <c r="AJ20" s="262">
        <v>4137</v>
      </c>
      <c r="AK20" s="262">
        <v>3100</v>
      </c>
      <c r="AL20" s="262">
        <v>1005</v>
      </c>
      <c r="AM20" s="262">
        <v>412</v>
      </c>
      <c r="AN20" s="262">
        <v>833</v>
      </c>
    </row>
    <row r="21" spans="1:44" x14ac:dyDescent="0.2">
      <c r="B21" s="262">
        <v>334000</v>
      </c>
      <c r="C21" s="262" t="s">
        <v>53</v>
      </c>
      <c r="D21" s="262">
        <v>438884</v>
      </c>
      <c r="E21" s="262">
        <v>228518</v>
      </c>
      <c r="F21" s="262">
        <v>4146</v>
      </c>
      <c r="G21" s="263">
        <f t="shared" si="0"/>
        <v>52.067972402730568</v>
      </c>
      <c r="H21" s="262">
        <v>224372</v>
      </c>
      <c r="I21" s="348">
        <v>85316</v>
      </c>
      <c r="J21" s="330">
        <v>71387</v>
      </c>
      <c r="K21" s="333">
        <v>29813</v>
      </c>
      <c r="L21" s="217">
        <v>10155</v>
      </c>
      <c r="M21" s="349">
        <v>12141</v>
      </c>
      <c r="N21" s="335">
        <v>1756</v>
      </c>
      <c r="O21" s="334">
        <v>6977</v>
      </c>
      <c r="Q21" s="331">
        <f t="shared" si="1"/>
        <v>6827</v>
      </c>
      <c r="T21" s="262">
        <v>2271</v>
      </c>
      <c r="AJ21" s="262">
        <v>2569</v>
      </c>
      <c r="AK21" s="262">
        <v>1987</v>
      </c>
    </row>
    <row r="22" spans="1:44" x14ac:dyDescent="0.2">
      <c r="B22" s="262">
        <v>358000</v>
      </c>
      <c r="C22" s="262" t="s">
        <v>253</v>
      </c>
      <c r="D22" s="262">
        <v>213174</v>
      </c>
      <c r="E22" s="262">
        <v>110437</v>
      </c>
      <c r="F22" s="262">
        <v>2125</v>
      </c>
      <c r="G22" s="263">
        <f t="shared" si="0"/>
        <v>51.806036383423873</v>
      </c>
      <c r="H22" s="262">
        <v>108312</v>
      </c>
      <c r="I22" s="348">
        <v>46330</v>
      </c>
      <c r="J22" s="330">
        <v>32881</v>
      </c>
      <c r="K22" s="333">
        <v>10747</v>
      </c>
      <c r="L22" s="217">
        <v>4217</v>
      </c>
      <c r="M22" s="349">
        <v>4290</v>
      </c>
      <c r="N22" s="335">
        <v>2637</v>
      </c>
      <c r="O22" s="334">
        <v>2777</v>
      </c>
      <c r="Q22" s="331">
        <f t="shared" si="1"/>
        <v>4433</v>
      </c>
      <c r="AB22" s="262">
        <v>169</v>
      </c>
      <c r="AJ22" s="262">
        <v>4264</v>
      </c>
    </row>
    <row r="23" spans="1:44" x14ac:dyDescent="0.2">
      <c r="B23" s="262">
        <v>362000</v>
      </c>
      <c r="C23" s="262" t="s">
        <v>55</v>
      </c>
      <c r="D23" s="262">
        <v>375116</v>
      </c>
      <c r="E23" s="262">
        <v>186050</v>
      </c>
      <c r="F23" s="262">
        <v>2515</v>
      </c>
      <c r="G23" s="263">
        <f t="shared" si="0"/>
        <v>49.597991021444031</v>
      </c>
      <c r="H23" s="262">
        <v>183535</v>
      </c>
      <c r="I23" s="348">
        <v>74816</v>
      </c>
      <c r="J23" s="330">
        <v>58439</v>
      </c>
      <c r="K23" s="333">
        <v>20750</v>
      </c>
      <c r="L23" s="217">
        <v>9035</v>
      </c>
      <c r="M23" s="349">
        <v>6262</v>
      </c>
      <c r="O23" s="334">
        <v>3482</v>
      </c>
      <c r="Q23" s="331">
        <f t="shared" si="1"/>
        <v>10751</v>
      </c>
      <c r="R23" s="262">
        <v>5657</v>
      </c>
      <c r="AJ23" s="262">
        <v>5094</v>
      </c>
    </row>
    <row r="24" spans="1:44" x14ac:dyDescent="0.2">
      <c r="B24" s="262">
        <v>366000</v>
      </c>
      <c r="C24" s="262" t="s">
        <v>56</v>
      </c>
      <c r="D24" s="262">
        <v>157829</v>
      </c>
      <c r="E24" s="262">
        <v>81101</v>
      </c>
      <c r="F24" s="262">
        <v>1377</v>
      </c>
      <c r="G24" s="263">
        <f t="shared" si="0"/>
        <v>51.385360104923684</v>
      </c>
      <c r="H24" s="262">
        <v>79724</v>
      </c>
      <c r="I24" s="348">
        <v>33616</v>
      </c>
      <c r="J24" s="330">
        <v>20212</v>
      </c>
      <c r="K24" s="333">
        <v>7684</v>
      </c>
      <c r="L24" s="217">
        <v>6575</v>
      </c>
      <c r="M24" s="349">
        <v>3092</v>
      </c>
      <c r="N24" s="335">
        <v>4017</v>
      </c>
      <c r="Q24" s="331">
        <f t="shared" si="1"/>
        <v>4528</v>
      </c>
      <c r="AJ24" s="262">
        <v>4528</v>
      </c>
    </row>
    <row r="25" spans="1:44" x14ac:dyDescent="0.2">
      <c r="B25" s="262">
        <v>370000</v>
      </c>
      <c r="C25" s="262" t="s">
        <v>57</v>
      </c>
      <c r="D25" s="262">
        <v>207313</v>
      </c>
      <c r="E25" s="262">
        <v>107007</v>
      </c>
      <c r="F25" s="262">
        <v>2511</v>
      </c>
      <c r="G25" s="263">
        <f t="shared" si="0"/>
        <v>51.616155282109652</v>
      </c>
      <c r="H25" s="262">
        <v>104496</v>
      </c>
      <c r="I25" s="348">
        <v>53641</v>
      </c>
      <c r="J25" s="330">
        <v>23589</v>
      </c>
      <c r="K25" s="333">
        <v>10669</v>
      </c>
      <c r="L25" s="217">
        <v>4480</v>
      </c>
      <c r="M25" s="349">
        <v>3408</v>
      </c>
      <c r="N25" s="335">
        <v>3450</v>
      </c>
      <c r="O25" s="334">
        <v>774</v>
      </c>
      <c r="Q25" s="331">
        <f t="shared" si="1"/>
        <v>4485</v>
      </c>
      <c r="S25" s="262">
        <v>1374</v>
      </c>
      <c r="AJ25" s="262">
        <v>3111</v>
      </c>
    </row>
    <row r="26" spans="1:44" x14ac:dyDescent="0.2">
      <c r="B26" s="262">
        <v>374000</v>
      </c>
      <c r="C26" s="262" t="s">
        <v>58</v>
      </c>
      <c r="D26" s="262">
        <v>223717</v>
      </c>
      <c r="E26" s="262">
        <v>117310</v>
      </c>
      <c r="F26" s="262">
        <v>1555</v>
      </c>
      <c r="G26" s="263">
        <f t="shared" si="0"/>
        <v>52.436783972608247</v>
      </c>
      <c r="H26" s="262">
        <v>115755</v>
      </c>
      <c r="I26" s="348">
        <v>50057</v>
      </c>
      <c r="J26" s="330">
        <v>32282</v>
      </c>
      <c r="K26" s="333">
        <v>10365</v>
      </c>
      <c r="L26" s="217">
        <v>6311</v>
      </c>
      <c r="M26" s="349">
        <v>4008</v>
      </c>
      <c r="N26" s="335">
        <v>4489</v>
      </c>
      <c r="O26" s="334">
        <v>1543</v>
      </c>
      <c r="Q26" s="331">
        <f t="shared" si="1"/>
        <v>6700</v>
      </c>
      <c r="R26" s="262">
        <v>1724</v>
      </c>
      <c r="AB26" s="262">
        <v>60</v>
      </c>
      <c r="AJ26" s="262">
        <v>3242</v>
      </c>
      <c r="AK26" s="262">
        <v>1674</v>
      </c>
    </row>
    <row r="27" spans="1:44" x14ac:dyDescent="0.2">
      <c r="B27" s="262">
        <v>378000</v>
      </c>
      <c r="C27" s="262" t="s">
        <v>59</v>
      </c>
      <c r="D27" s="262">
        <v>232070</v>
      </c>
      <c r="E27" s="262">
        <v>129018</v>
      </c>
      <c r="F27" s="262">
        <v>1439</v>
      </c>
      <c r="G27" s="263">
        <f t="shared" si="0"/>
        <v>55.594432714267249</v>
      </c>
      <c r="H27" s="262">
        <v>127579</v>
      </c>
      <c r="I27" s="348">
        <v>52446</v>
      </c>
      <c r="J27" s="330">
        <v>30811</v>
      </c>
      <c r="K27" s="333">
        <v>17486</v>
      </c>
      <c r="L27" s="217">
        <v>8253</v>
      </c>
      <c r="M27" s="349">
        <v>5036</v>
      </c>
      <c r="N27" s="335">
        <v>5754</v>
      </c>
      <c r="Q27" s="331">
        <f t="shared" si="1"/>
        <v>7793</v>
      </c>
      <c r="AJ27" s="262">
        <v>800</v>
      </c>
      <c r="AK27" s="262">
        <v>1053</v>
      </c>
      <c r="AL27" s="262">
        <v>1097</v>
      </c>
      <c r="AM27" s="262">
        <v>3525</v>
      </c>
      <c r="AN27" s="262">
        <v>603</v>
      </c>
      <c r="AO27" s="262">
        <v>715</v>
      </c>
    </row>
    <row r="28" spans="1:44" x14ac:dyDescent="0.2">
      <c r="B28" s="262">
        <v>382000</v>
      </c>
      <c r="C28" s="262" t="s">
        <v>60</v>
      </c>
      <c r="D28" s="262">
        <v>480854</v>
      </c>
      <c r="E28" s="262">
        <v>269293</v>
      </c>
      <c r="F28" s="262">
        <v>4312</v>
      </c>
      <c r="G28" s="263">
        <f t="shared" si="0"/>
        <v>56.003069538778924</v>
      </c>
      <c r="H28" s="262">
        <v>264981</v>
      </c>
      <c r="I28" s="348">
        <v>111570</v>
      </c>
      <c r="J28" s="330">
        <v>70437</v>
      </c>
      <c r="K28" s="333">
        <v>33775</v>
      </c>
      <c r="L28" s="217">
        <v>15529</v>
      </c>
      <c r="M28" s="349">
        <v>9847</v>
      </c>
      <c r="N28" s="335">
        <v>9183</v>
      </c>
      <c r="O28" s="334">
        <v>4551</v>
      </c>
      <c r="Q28" s="331">
        <f t="shared" si="1"/>
        <v>10089</v>
      </c>
      <c r="S28" s="262">
        <v>2111</v>
      </c>
      <c r="X28" s="262">
        <v>2596</v>
      </c>
      <c r="AJ28" s="262">
        <v>4368</v>
      </c>
      <c r="AK28" s="262">
        <v>1014</v>
      </c>
    </row>
    <row r="29" spans="1:44" x14ac:dyDescent="0.2">
      <c r="A29" s="262">
        <v>1</v>
      </c>
      <c r="B29" s="262">
        <v>711000</v>
      </c>
      <c r="C29" s="262" t="s">
        <v>237</v>
      </c>
      <c r="D29" s="262">
        <v>255657</v>
      </c>
      <c r="E29" s="262">
        <v>130477</v>
      </c>
      <c r="F29" s="262">
        <v>1633</v>
      </c>
      <c r="G29" s="263">
        <f t="shared" si="0"/>
        <v>51.035958334800149</v>
      </c>
      <c r="H29" s="262">
        <v>128844</v>
      </c>
      <c r="I29" s="348">
        <v>38914</v>
      </c>
      <c r="J29" s="330">
        <v>39721</v>
      </c>
      <c r="K29" s="333">
        <v>20477</v>
      </c>
      <c r="L29" s="217">
        <v>3798</v>
      </c>
      <c r="M29" s="349">
        <v>9378</v>
      </c>
      <c r="O29" s="334">
        <v>2775</v>
      </c>
      <c r="P29" s="336">
        <f>AJ29</f>
        <v>10908</v>
      </c>
      <c r="Q29" s="331">
        <f>SUM(R29:AR29)-P29</f>
        <v>2873</v>
      </c>
      <c r="AJ29" s="262">
        <v>10908</v>
      </c>
      <c r="AK29" s="262">
        <v>1190</v>
      </c>
      <c r="AL29" s="262">
        <v>659</v>
      </c>
      <c r="AM29" s="262">
        <v>957</v>
      </c>
      <c r="AR29" s="262">
        <v>67</v>
      </c>
    </row>
    <row r="30" spans="1:44" x14ac:dyDescent="0.2">
      <c r="A30" s="262">
        <v>2</v>
      </c>
      <c r="B30" s="262">
        <v>911000</v>
      </c>
      <c r="C30" s="262" t="s">
        <v>238</v>
      </c>
      <c r="D30" s="262">
        <v>295356</v>
      </c>
      <c r="E30" s="262">
        <v>143104</v>
      </c>
      <c r="F30" s="262">
        <v>1653</v>
      </c>
      <c r="G30" s="263">
        <f t="shared" si="0"/>
        <v>48.451360392204663</v>
      </c>
      <c r="H30" s="262">
        <v>141451</v>
      </c>
      <c r="I30" s="348">
        <v>36368</v>
      </c>
      <c r="J30" s="330">
        <v>54670</v>
      </c>
      <c r="K30" s="333">
        <v>18138</v>
      </c>
      <c r="L30" s="217">
        <v>3994</v>
      </c>
      <c r="M30" s="349">
        <v>8834</v>
      </c>
      <c r="N30" s="335">
        <v>4942</v>
      </c>
      <c r="O30" s="334">
        <v>2907</v>
      </c>
      <c r="Q30" s="331">
        <f t="shared" ref="Q30:Q55" si="2">SUM(R30:AR30)-P30</f>
        <v>11598</v>
      </c>
      <c r="R30" s="262">
        <v>1838</v>
      </c>
      <c r="S30" s="262">
        <v>1265</v>
      </c>
      <c r="AJ30" s="262">
        <v>3545</v>
      </c>
      <c r="AK30" s="262">
        <v>1201</v>
      </c>
      <c r="AL30" s="262">
        <v>2186</v>
      </c>
      <c r="AM30" s="262">
        <v>1563</v>
      </c>
    </row>
    <row r="31" spans="1:44" x14ac:dyDescent="0.2">
      <c r="A31" s="262">
        <v>3</v>
      </c>
      <c r="B31" s="262">
        <v>512000</v>
      </c>
      <c r="C31" s="262" t="s">
        <v>234</v>
      </c>
      <c r="D31" s="262">
        <v>93907</v>
      </c>
      <c r="E31" s="262">
        <v>45529</v>
      </c>
      <c r="F31" s="262">
        <v>697</v>
      </c>
      <c r="G31" s="263">
        <f t="shared" si="0"/>
        <v>48.483073679278441</v>
      </c>
      <c r="H31" s="262">
        <v>44832</v>
      </c>
      <c r="I31" s="348">
        <v>12188</v>
      </c>
      <c r="J31" s="330">
        <v>21371</v>
      </c>
      <c r="K31" s="333">
        <v>2455</v>
      </c>
      <c r="L31" s="217">
        <v>1205</v>
      </c>
      <c r="M31" s="349">
        <v>1833</v>
      </c>
      <c r="N31" s="335">
        <v>794</v>
      </c>
      <c r="O31" s="334">
        <v>909</v>
      </c>
      <c r="Q31" s="331">
        <f t="shared" si="2"/>
        <v>4077</v>
      </c>
      <c r="U31" s="262">
        <v>2069</v>
      </c>
      <c r="W31" s="262">
        <v>1778</v>
      </c>
      <c r="AJ31" s="262">
        <v>230</v>
      </c>
    </row>
    <row r="32" spans="1:44" x14ac:dyDescent="0.2">
      <c r="A32" s="262">
        <v>4</v>
      </c>
      <c r="B32" s="262">
        <v>913000</v>
      </c>
      <c r="C32" s="262" t="s">
        <v>239</v>
      </c>
      <c r="D32" s="262">
        <v>456717</v>
      </c>
      <c r="E32" s="262">
        <v>204985</v>
      </c>
      <c r="F32" s="262">
        <v>2920</v>
      </c>
      <c r="G32" s="263">
        <f t="shared" si="0"/>
        <v>44.882279398402076</v>
      </c>
      <c r="H32" s="262">
        <v>202065</v>
      </c>
      <c r="I32" s="348">
        <v>54922</v>
      </c>
      <c r="J32" s="330">
        <v>77151</v>
      </c>
      <c r="K32" s="333">
        <v>31138</v>
      </c>
      <c r="L32" s="217">
        <v>4945</v>
      </c>
      <c r="M32" s="349">
        <v>13839</v>
      </c>
      <c r="N32" s="335">
        <v>6835</v>
      </c>
      <c r="O32" s="334">
        <v>4719</v>
      </c>
      <c r="P32" s="336">
        <f>AJ32</f>
        <v>1986</v>
      </c>
      <c r="Q32" s="331">
        <f t="shared" si="2"/>
        <v>6530</v>
      </c>
      <c r="S32" s="262">
        <v>1827</v>
      </c>
      <c r="W32" s="262">
        <v>135</v>
      </c>
      <c r="Z32" s="262">
        <v>282</v>
      </c>
      <c r="AD32" s="262">
        <v>529</v>
      </c>
      <c r="AE32" s="262">
        <v>129</v>
      </c>
      <c r="AF32" s="262">
        <v>2101</v>
      </c>
      <c r="AJ32" s="262">
        <v>1986</v>
      </c>
      <c r="AK32" s="262">
        <v>1515</v>
      </c>
      <c r="AR32" s="262">
        <v>12</v>
      </c>
    </row>
    <row r="33" spans="1:44" x14ac:dyDescent="0.2">
      <c r="A33" s="262">
        <v>5</v>
      </c>
      <c r="B33" s="262">
        <v>513000</v>
      </c>
      <c r="C33" s="262" t="s">
        <v>235</v>
      </c>
      <c r="D33" s="262">
        <v>195313</v>
      </c>
      <c r="E33" s="262">
        <v>84137</v>
      </c>
      <c r="F33" s="262">
        <v>1551</v>
      </c>
      <c r="G33" s="263">
        <f t="shared" si="0"/>
        <v>43.078033720233677</v>
      </c>
      <c r="H33" s="262">
        <v>82586</v>
      </c>
      <c r="I33" s="348">
        <v>17384</v>
      </c>
      <c r="J33" s="330">
        <v>41477</v>
      </c>
      <c r="K33" s="333">
        <v>4840</v>
      </c>
      <c r="L33" s="217">
        <v>1668</v>
      </c>
      <c r="M33" s="349">
        <v>3846</v>
      </c>
      <c r="N33" s="335">
        <v>4116</v>
      </c>
      <c r="O33" s="334">
        <v>1318</v>
      </c>
      <c r="Q33" s="331">
        <f t="shared" si="2"/>
        <v>7937</v>
      </c>
      <c r="R33" s="262">
        <v>3287</v>
      </c>
      <c r="AJ33" s="262">
        <v>1137</v>
      </c>
      <c r="AK33" s="262">
        <v>2720</v>
      </c>
      <c r="AL33" s="262">
        <v>352</v>
      </c>
      <c r="AM33" s="262">
        <v>426</v>
      </c>
      <c r="AR33" s="262">
        <v>15</v>
      </c>
    </row>
    <row r="34" spans="1:44" x14ac:dyDescent="0.2">
      <c r="A34" s="262">
        <v>6</v>
      </c>
      <c r="B34" s="262">
        <v>914000</v>
      </c>
      <c r="C34" s="262" t="s">
        <v>240</v>
      </c>
      <c r="D34" s="262">
        <v>150645</v>
      </c>
      <c r="E34" s="262">
        <v>67973</v>
      </c>
      <c r="F34" s="262">
        <v>1204</v>
      </c>
      <c r="G34" s="263">
        <f t="shared" si="0"/>
        <v>45.121311693053208</v>
      </c>
      <c r="H34" s="262">
        <v>66769</v>
      </c>
      <c r="I34" s="348">
        <v>21354</v>
      </c>
      <c r="J34" s="330">
        <v>21882</v>
      </c>
      <c r="K34" s="333">
        <v>6012</v>
      </c>
      <c r="L34" s="217">
        <v>2408</v>
      </c>
      <c r="M34" s="349">
        <v>2856</v>
      </c>
      <c r="N34" s="335">
        <v>2496</v>
      </c>
      <c r="O34" s="334">
        <v>1069</v>
      </c>
      <c r="P34" s="336">
        <f>AJ34</f>
        <v>288</v>
      </c>
      <c r="Q34" s="331">
        <f t="shared" si="2"/>
        <v>8404</v>
      </c>
      <c r="R34" s="262">
        <v>1338</v>
      </c>
      <c r="AJ34" s="262">
        <v>288</v>
      </c>
      <c r="AK34" s="262">
        <v>5422</v>
      </c>
      <c r="AL34" s="262">
        <v>1506</v>
      </c>
      <c r="AR34" s="262">
        <v>138</v>
      </c>
    </row>
    <row r="35" spans="1:44" x14ac:dyDescent="0.2">
      <c r="A35" s="262">
        <v>7</v>
      </c>
      <c r="B35" s="262">
        <v>915000</v>
      </c>
      <c r="C35" s="262" t="s">
        <v>241</v>
      </c>
      <c r="D35" s="262">
        <v>137400</v>
      </c>
      <c r="E35" s="262">
        <v>70709</v>
      </c>
      <c r="F35" s="262">
        <v>1178</v>
      </c>
      <c r="G35" s="263">
        <f t="shared" si="0"/>
        <v>51.462154294032025</v>
      </c>
      <c r="H35" s="262">
        <v>69531</v>
      </c>
      <c r="I35" s="348">
        <v>29617</v>
      </c>
      <c r="J35" s="330">
        <v>24406</v>
      </c>
      <c r="K35" s="333">
        <v>5053</v>
      </c>
      <c r="L35" s="217">
        <v>2850</v>
      </c>
      <c r="M35" s="349">
        <v>3016</v>
      </c>
      <c r="N35" s="335">
        <v>442</v>
      </c>
      <c r="O35" s="334">
        <v>1294</v>
      </c>
      <c r="P35" s="336">
        <f>AK35</f>
        <v>256</v>
      </c>
      <c r="Q35" s="331">
        <f t="shared" si="2"/>
        <v>2597</v>
      </c>
      <c r="AF35" s="262">
        <v>654</v>
      </c>
      <c r="AJ35" s="262">
        <v>1943</v>
      </c>
      <c r="AK35" s="262">
        <v>256</v>
      </c>
    </row>
    <row r="36" spans="1:44" x14ac:dyDescent="0.2">
      <c r="A36" s="262">
        <v>8</v>
      </c>
      <c r="B36" s="262">
        <v>916000</v>
      </c>
      <c r="C36" s="262" t="s">
        <v>242</v>
      </c>
      <c r="D36" s="262">
        <v>122623</v>
      </c>
      <c r="E36" s="262">
        <v>51721</v>
      </c>
      <c r="F36" s="262">
        <v>905</v>
      </c>
      <c r="G36" s="263">
        <f t="shared" si="0"/>
        <v>42.178873457671074</v>
      </c>
      <c r="H36" s="262">
        <v>50816</v>
      </c>
      <c r="I36" s="348">
        <v>13148</v>
      </c>
      <c r="J36" s="330">
        <v>22754</v>
      </c>
      <c r="K36" s="333">
        <v>4741</v>
      </c>
      <c r="L36" s="217">
        <v>1437</v>
      </c>
      <c r="M36" s="349">
        <v>3153</v>
      </c>
      <c r="N36" s="335">
        <v>2117</v>
      </c>
      <c r="O36" s="334">
        <v>1382</v>
      </c>
      <c r="Q36" s="331">
        <f t="shared" si="2"/>
        <v>2084</v>
      </c>
      <c r="AD36" s="262">
        <v>425</v>
      </c>
      <c r="AJ36" s="262">
        <v>824</v>
      </c>
      <c r="AK36" s="262">
        <v>835</v>
      </c>
    </row>
    <row r="37" spans="1:44" x14ac:dyDescent="0.2">
      <c r="A37" s="262">
        <v>9</v>
      </c>
      <c r="B37" s="262">
        <v>515000</v>
      </c>
      <c r="C37" s="262" t="s">
        <v>258</v>
      </c>
      <c r="D37" s="262">
        <v>243442</v>
      </c>
      <c r="E37" s="262">
        <v>145217</v>
      </c>
      <c r="F37" s="262">
        <v>1372</v>
      </c>
      <c r="G37" s="263">
        <f t="shared" si="0"/>
        <v>59.651580253201999</v>
      </c>
      <c r="H37" s="262">
        <v>143845</v>
      </c>
      <c r="I37" s="348">
        <v>50642</v>
      </c>
      <c r="J37" s="330">
        <v>38810</v>
      </c>
      <c r="K37" s="333">
        <v>28973</v>
      </c>
      <c r="L37" s="217">
        <v>8422</v>
      </c>
      <c r="M37" s="349">
        <v>7247</v>
      </c>
      <c r="N37" s="335">
        <v>3744</v>
      </c>
      <c r="O37" s="334">
        <v>3001</v>
      </c>
      <c r="P37" s="336">
        <f>AJ37</f>
        <v>1309</v>
      </c>
      <c r="Q37" s="331">
        <f t="shared" si="2"/>
        <v>1697</v>
      </c>
      <c r="U37" s="262">
        <v>1657</v>
      </c>
      <c r="AJ37" s="262">
        <v>1309</v>
      </c>
      <c r="AR37" s="262">
        <v>40</v>
      </c>
    </row>
    <row r="38" spans="1:44" x14ac:dyDescent="0.2">
      <c r="A38" s="262">
        <v>10</v>
      </c>
      <c r="B38" s="262">
        <v>554000</v>
      </c>
      <c r="C38" s="262" t="s">
        <v>64</v>
      </c>
      <c r="D38" s="262">
        <v>298599</v>
      </c>
      <c r="E38" s="262">
        <v>160604</v>
      </c>
      <c r="F38" s="262">
        <v>2076</v>
      </c>
      <c r="G38" s="263">
        <f t="shared" si="0"/>
        <v>53.785846570149268</v>
      </c>
      <c r="H38" s="262">
        <v>158528</v>
      </c>
      <c r="I38" s="348">
        <v>82176</v>
      </c>
      <c r="J38" s="330">
        <v>35788</v>
      </c>
      <c r="K38" s="333">
        <v>13411</v>
      </c>
      <c r="L38" s="217">
        <v>6605</v>
      </c>
      <c r="M38" s="349">
        <v>3357</v>
      </c>
      <c r="N38" s="335">
        <v>3342</v>
      </c>
      <c r="O38" s="334">
        <v>2189</v>
      </c>
      <c r="Q38" s="331">
        <f t="shared" si="2"/>
        <v>11660</v>
      </c>
      <c r="AJ38" s="262">
        <v>9565</v>
      </c>
      <c r="AK38" s="262">
        <v>1681</v>
      </c>
      <c r="AL38" s="262">
        <v>414</v>
      </c>
    </row>
    <row r="39" spans="1:44" x14ac:dyDescent="0.2">
      <c r="A39" s="262">
        <v>11</v>
      </c>
      <c r="B39" s="262">
        <v>558000</v>
      </c>
      <c r="C39" s="262" t="s">
        <v>65</v>
      </c>
      <c r="D39" s="262">
        <v>180555</v>
      </c>
      <c r="E39" s="262">
        <v>105968</v>
      </c>
      <c r="F39" s="262">
        <v>1003</v>
      </c>
      <c r="G39" s="263">
        <f t="shared" si="0"/>
        <v>58.690149815845579</v>
      </c>
      <c r="H39" s="262">
        <v>104965</v>
      </c>
      <c r="I39" s="348">
        <v>51607</v>
      </c>
      <c r="J39" s="330">
        <v>24974</v>
      </c>
      <c r="K39" s="333">
        <v>12603</v>
      </c>
      <c r="L39" s="217">
        <v>5440</v>
      </c>
      <c r="M39" s="349">
        <v>2726</v>
      </c>
      <c r="O39" s="334">
        <v>793</v>
      </c>
      <c r="Q39" s="331">
        <f t="shared" si="2"/>
        <v>6822</v>
      </c>
      <c r="AH39" s="262">
        <v>1440</v>
      </c>
      <c r="AJ39" s="262">
        <v>5382</v>
      </c>
    </row>
    <row r="40" spans="1:44" x14ac:dyDescent="0.2">
      <c r="A40" s="262">
        <v>12</v>
      </c>
      <c r="B40" s="262">
        <v>954000</v>
      </c>
      <c r="C40" s="262" t="s">
        <v>81</v>
      </c>
      <c r="D40" s="262">
        <v>273305</v>
      </c>
      <c r="E40" s="262">
        <v>134060</v>
      </c>
      <c r="F40" s="262">
        <v>2465</v>
      </c>
      <c r="G40" s="263">
        <f t="shared" si="0"/>
        <v>49.051426062457693</v>
      </c>
      <c r="H40" s="262">
        <v>131595</v>
      </c>
      <c r="I40" s="348">
        <v>37734</v>
      </c>
      <c r="J40" s="330">
        <v>51889</v>
      </c>
      <c r="K40" s="333">
        <v>17083</v>
      </c>
      <c r="L40" s="217">
        <v>5924</v>
      </c>
      <c r="M40" s="349">
        <v>7121</v>
      </c>
      <c r="N40" s="335">
        <v>4730</v>
      </c>
      <c r="O40" s="334">
        <v>3081</v>
      </c>
      <c r="P40" s="336">
        <f>AJ40</f>
        <v>3587</v>
      </c>
      <c r="Q40" s="331">
        <f t="shared" si="2"/>
        <v>446</v>
      </c>
      <c r="AJ40" s="262">
        <v>3587</v>
      </c>
      <c r="AK40" s="262">
        <v>446</v>
      </c>
    </row>
    <row r="41" spans="1:44" x14ac:dyDescent="0.2">
      <c r="A41" s="262">
        <v>13</v>
      </c>
      <c r="B41" s="262">
        <v>754000</v>
      </c>
      <c r="C41" s="262" t="s">
        <v>254</v>
      </c>
      <c r="D41" s="262">
        <v>288817</v>
      </c>
      <c r="E41" s="262">
        <v>146420</v>
      </c>
      <c r="F41" s="262">
        <v>1954</v>
      </c>
      <c r="G41" s="263">
        <f t="shared" si="0"/>
        <v>50.696461773372071</v>
      </c>
      <c r="H41" s="262">
        <v>144466</v>
      </c>
      <c r="I41" s="348">
        <v>64161</v>
      </c>
      <c r="J41" s="330">
        <v>38801</v>
      </c>
      <c r="K41" s="333">
        <v>16794</v>
      </c>
      <c r="L41" s="217">
        <v>4921</v>
      </c>
      <c r="M41" s="349">
        <v>5090</v>
      </c>
      <c r="N41" s="335">
        <v>5391</v>
      </c>
      <c r="P41" s="336">
        <f t="shared" ref="P41:P42" si="3">AJ41</f>
        <v>9308</v>
      </c>
      <c r="Q41" s="331">
        <f t="shared" si="2"/>
        <v>0</v>
      </c>
      <c r="AJ41" s="262">
        <v>9308</v>
      </c>
    </row>
    <row r="42" spans="1:44" x14ac:dyDescent="0.2">
      <c r="A42" s="262">
        <v>14</v>
      </c>
      <c r="B42" s="262">
        <v>758000</v>
      </c>
      <c r="C42" s="262" t="s">
        <v>71</v>
      </c>
      <c r="D42" s="262">
        <v>204381</v>
      </c>
      <c r="E42" s="262">
        <v>104729</v>
      </c>
      <c r="F42" s="262">
        <v>1429</v>
      </c>
      <c r="G42" s="263">
        <f t="shared" si="0"/>
        <v>51.242043047054274</v>
      </c>
      <c r="H42" s="262">
        <v>103300</v>
      </c>
      <c r="I42" s="348">
        <v>35979</v>
      </c>
      <c r="J42" s="330">
        <v>41096</v>
      </c>
      <c r="K42" s="333">
        <v>10743</v>
      </c>
      <c r="L42" s="217">
        <v>3482</v>
      </c>
      <c r="M42" s="349">
        <v>4549</v>
      </c>
      <c r="N42" s="335">
        <v>4476</v>
      </c>
      <c r="O42" s="334">
        <v>625</v>
      </c>
      <c r="P42" s="336">
        <f t="shared" si="3"/>
        <v>2350</v>
      </c>
      <c r="Q42" s="331">
        <f t="shared" si="2"/>
        <v>0</v>
      </c>
      <c r="AJ42" s="262">
        <v>2350</v>
      </c>
    </row>
    <row r="43" spans="1:44" x14ac:dyDescent="0.2">
      <c r="A43" s="262">
        <v>15</v>
      </c>
      <c r="B43" s="262">
        <v>958000</v>
      </c>
      <c r="C43" s="262" t="s">
        <v>82</v>
      </c>
      <c r="D43" s="262">
        <v>218621</v>
      </c>
      <c r="E43" s="262">
        <v>117300</v>
      </c>
      <c r="F43" s="262">
        <v>2652</v>
      </c>
      <c r="G43" s="263">
        <f t="shared" si="0"/>
        <v>53.654497966800996</v>
      </c>
      <c r="H43" s="262">
        <v>114648</v>
      </c>
      <c r="I43" s="348">
        <v>59985</v>
      </c>
      <c r="J43" s="330">
        <v>31302</v>
      </c>
      <c r="K43" s="333">
        <v>7826</v>
      </c>
      <c r="L43" s="217">
        <v>5895</v>
      </c>
      <c r="M43" s="349">
        <v>3664</v>
      </c>
      <c r="O43" s="334">
        <v>2522</v>
      </c>
      <c r="Q43" s="331">
        <f t="shared" si="2"/>
        <v>3454</v>
      </c>
      <c r="AJ43" s="262">
        <v>3454</v>
      </c>
    </row>
    <row r="44" spans="1:44" x14ac:dyDescent="0.2">
      <c r="A44" s="262">
        <v>16</v>
      </c>
      <c r="B44" s="262">
        <v>762000</v>
      </c>
      <c r="C44" s="262" t="s">
        <v>72</v>
      </c>
      <c r="D44" s="262">
        <v>118753</v>
      </c>
      <c r="E44" s="262">
        <v>67784</v>
      </c>
      <c r="F44" s="262">
        <v>1672</v>
      </c>
      <c r="G44" s="263">
        <f t="shared" si="0"/>
        <v>57.07982114136064</v>
      </c>
      <c r="H44" s="262">
        <v>66112</v>
      </c>
      <c r="I44" s="348">
        <v>33639</v>
      </c>
      <c r="J44" s="330">
        <v>16726</v>
      </c>
      <c r="K44" s="333">
        <v>6294</v>
      </c>
      <c r="L44" s="217">
        <v>2764</v>
      </c>
      <c r="M44" s="349">
        <v>2088</v>
      </c>
      <c r="P44" s="336">
        <f>AJ44</f>
        <v>4601</v>
      </c>
      <c r="Q44" s="331">
        <f t="shared" si="2"/>
        <v>0</v>
      </c>
      <c r="AJ44" s="262">
        <v>4601</v>
      </c>
    </row>
    <row r="45" spans="1:44" x14ac:dyDescent="0.2">
      <c r="A45" s="262">
        <v>17</v>
      </c>
      <c r="B45" s="262">
        <v>766000</v>
      </c>
      <c r="C45" s="262" t="s">
        <v>73</v>
      </c>
      <c r="D45" s="262">
        <v>285000</v>
      </c>
      <c r="E45" s="262">
        <v>149866</v>
      </c>
      <c r="F45" s="262">
        <v>2669</v>
      </c>
      <c r="G45" s="263">
        <f t="shared" si="0"/>
        <v>52.584561403508765</v>
      </c>
      <c r="H45" s="262">
        <v>147197</v>
      </c>
      <c r="I45" s="348">
        <v>50376</v>
      </c>
      <c r="J45" s="330">
        <v>56149</v>
      </c>
      <c r="K45" s="333">
        <v>15773</v>
      </c>
      <c r="L45" s="217">
        <v>7562</v>
      </c>
      <c r="M45" s="349">
        <v>6454</v>
      </c>
      <c r="N45" s="335">
        <v>4861</v>
      </c>
      <c r="P45" s="336">
        <f t="shared" ref="P45:P46" si="4">AJ45</f>
        <v>6022</v>
      </c>
      <c r="Q45" s="331">
        <f t="shared" si="2"/>
        <v>0</v>
      </c>
      <c r="AJ45" s="262">
        <v>6022</v>
      </c>
    </row>
    <row r="46" spans="1:44" x14ac:dyDescent="0.2">
      <c r="A46" s="262">
        <v>18</v>
      </c>
      <c r="B46" s="262">
        <v>962000</v>
      </c>
      <c r="C46" s="262" t="s">
        <v>83</v>
      </c>
      <c r="D46" s="262">
        <v>338816</v>
      </c>
      <c r="E46" s="262">
        <v>150723</v>
      </c>
      <c r="F46" s="262">
        <v>2340</v>
      </c>
      <c r="G46" s="263">
        <f t="shared" si="0"/>
        <v>44.485207310162451</v>
      </c>
      <c r="H46" s="262">
        <v>148383</v>
      </c>
      <c r="I46" s="348">
        <v>60384</v>
      </c>
      <c r="J46" s="330">
        <v>46087</v>
      </c>
      <c r="K46" s="333">
        <v>12219</v>
      </c>
      <c r="L46" s="217">
        <v>7695</v>
      </c>
      <c r="M46" s="349">
        <v>6244</v>
      </c>
      <c r="N46" s="335">
        <v>4474</v>
      </c>
      <c r="O46" s="334">
        <v>2704</v>
      </c>
      <c r="P46" s="336">
        <f t="shared" si="4"/>
        <v>6597</v>
      </c>
      <c r="Q46" s="331">
        <f t="shared" si="2"/>
        <v>1979</v>
      </c>
      <c r="S46" s="262">
        <v>1863</v>
      </c>
      <c r="AJ46" s="262">
        <v>6597</v>
      </c>
      <c r="AK46" s="262">
        <v>116</v>
      </c>
    </row>
    <row r="47" spans="1:44" x14ac:dyDescent="0.2">
      <c r="A47" s="262">
        <v>19</v>
      </c>
      <c r="B47" s="262">
        <v>770000</v>
      </c>
      <c r="C47" s="262" t="s">
        <v>255</v>
      </c>
      <c r="D47" s="262">
        <v>256597</v>
      </c>
      <c r="E47" s="262">
        <v>126544</v>
      </c>
      <c r="F47" s="262">
        <v>1774</v>
      </c>
      <c r="G47" s="263">
        <f t="shared" si="0"/>
        <v>49.316242980237497</v>
      </c>
      <c r="H47" s="262">
        <v>124770</v>
      </c>
      <c r="I47" s="348">
        <v>46729</v>
      </c>
      <c r="J47" s="330">
        <v>44221</v>
      </c>
      <c r="K47" s="333">
        <v>12211</v>
      </c>
      <c r="L47" s="217">
        <v>5570</v>
      </c>
      <c r="M47" s="349">
        <v>4605</v>
      </c>
      <c r="N47" s="335">
        <v>5180</v>
      </c>
      <c r="O47" s="334">
        <v>1885</v>
      </c>
      <c r="Q47" s="331">
        <f t="shared" si="2"/>
        <v>4369</v>
      </c>
      <c r="AJ47" s="262">
        <v>3259</v>
      </c>
      <c r="AK47" s="262">
        <v>1110</v>
      </c>
    </row>
    <row r="48" spans="1:44" x14ac:dyDescent="0.2">
      <c r="A48" s="262">
        <v>20</v>
      </c>
      <c r="B48" s="262">
        <v>966000</v>
      </c>
      <c r="C48" s="262" t="s">
        <v>84</v>
      </c>
      <c r="D48" s="262">
        <v>110423</v>
      </c>
      <c r="E48" s="262">
        <v>57845</v>
      </c>
      <c r="F48" s="262">
        <v>805</v>
      </c>
      <c r="G48" s="263">
        <f t="shared" si="0"/>
        <v>52.384919808373255</v>
      </c>
      <c r="H48" s="262">
        <v>57040</v>
      </c>
      <c r="I48" s="348">
        <v>30943</v>
      </c>
      <c r="J48" s="330">
        <v>13264</v>
      </c>
      <c r="K48" s="333">
        <v>3984</v>
      </c>
      <c r="L48" s="217">
        <v>2120</v>
      </c>
      <c r="M48" s="349">
        <v>1538</v>
      </c>
      <c r="Q48" s="331">
        <f t="shared" si="2"/>
        <v>5191</v>
      </c>
      <c r="AJ48" s="262">
        <v>5191</v>
      </c>
    </row>
    <row r="49" spans="1:44" x14ac:dyDescent="0.2">
      <c r="A49" s="262">
        <v>21</v>
      </c>
      <c r="B49" s="262">
        <v>774000</v>
      </c>
      <c r="C49" s="262" t="s">
        <v>75</v>
      </c>
      <c r="D49" s="262">
        <v>242760</v>
      </c>
      <c r="E49" s="262">
        <v>122868</v>
      </c>
      <c r="F49" s="262">
        <v>1787</v>
      </c>
      <c r="G49" s="263">
        <f t="shared" si="0"/>
        <v>50.612951062778052</v>
      </c>
      <c r="H49" s="262">
        <v>121081</v>
      </c>
      <c r="I49" s="348">
        <v>62777</v>
      </c>
      <c r="J49" s="330">
        <v>25918</v>
      </c>
      <c r="K49" s="333">
        <v>13477</v>
      </c>
      <c r="L49" s="217">
        <v>5313</v>
      </c>
      <c r="M49" s="349">
        <v>4964</v>
      </c>
      <c r="N49" s="335">
        <v>4356</v>
      </c>
      <c r="O49" s="334">
        <v>1465</v>
      </c>
      <c r="Q49" s="331">
        <f t="shared" si="2"/>
        <v>2811</v>
      </c>
      <c r="AJ49" s="262">
        <v>556</v>
      </c>
      <c r="AK49" s="262">
        <v>2255</v>
      </c>
    </row>
    <row r="50" spans="1:44" x14ac:dyDescent="0.2">
      <c r="A50" s="262">
        <v>22</v>
      </c>
      <c r="B50" s="262">
        <v>562000</v>
      </c>
      <c r="C50" s="262" t="s">
        <v>66</v>
      </c>
      <c r="D50" s="262">
        <v>504681</v>
      </c>
      <c r="E50" s="262">
        <v>242237</v>
      </c>
      <c r="F50" s="262">
        <v>5019</v>
      </c>
      <c r="G50" s="263">
        <f t="shared" si="0"/>
        <v>47.998042327727816</v>
      </c>
      <c r="H50" s="262">
        <v>237218</v>
      </c>
      <c r="I50" s="348">
        <v>80129</v>
      </c>
      <c r="J50" s="330">
        <v>95943</v>
      </c>
      <c r="K50" s="333">
        <v>20896</v>
      </c>
      <c r="L50" s="217">
        <v>9153</v>
      </c>
      <c r="M50" s="349">
        <v>12482</v>
      </c>
      <c r="O50" s="334">
        <v>6101</v>
      </c>
      <c r="Q50" s="331">
        <f t="shared" si="2"/>
        <v>12514</v>
      </c>
      <c r="W50" s="262">
        <v>388</v>
      </c>
      <c r="AJ50" s="262">
        <v>1055</v>
      </c>
      <c r="AK50" s="262">
        <v>493</v>
      </c>
      <c r="AL50" s="262">
        <v>10530</v>
      </c>
      <c r="AR50" s="262">
        <v>48</v>
      </c>
    </row>
    <row r="51" spans="1:44" x14ac:dyDescent="0.2">
      <c r="A51" s="262">
        <v>23</v>
      </c>
      <c r="B51" s="262">
        <v>970000</v>
      </c>
      <c r="C51" s="262" t="s">
        <v>85</v>
      </c>
      <c r="D51" s="262">
        <v>228439</v>
      </c>
      <c r="E51" s="262">
        <v>118058</v>
      </c>
      <c r="F51" s="262">
        <v>1938</v>
      </c>
      <c r="G51" s="263">
        <f t="shared" si="0"/>
        <v>51.680317283826312</v>
      </c>
      <c r="H51" s="262">
        <v>116120</v>
      </c>
      <c r="I51" s="348">
        <v>42238</v>
      </c>
      <c r="J51" s="330">
        <v>41527</v>
      </c>
      <c r="K51" s="333">
        <v>10299</v>
      </c>
      <c r="L51" s="217">
        <v>7371</v>
      </c>
      <c r="M51" s="349">
        <v>5132</v>
      </c>
      <c r="N51" s="335">
        <v>3359</v>
      </c>
      <c r="Q51" s="331">
        <f t="shared" si="2"/>
        <v>6194</v>
      </c>
      <c r="AJ51" s="262">
        <v>6194</v>
      </c>
    </row>
    <row r="52" spans="1:44" x14ac:dyDescent="0.2">
      <c r="A52" s="262">
        <v>24</v>
      </c>
      <c r="B52" s="262">
        <v>974000</v>
      </c>
      <c r="C52" s="262" t="s">
        <v>86</v>
      </c>
      <c r="D52" s="262">
        <v>247812</v>
      </c>
      <c r="E52" s="262">
        <v>126837</v>
      </c>
      <c r="F52" s="262">
        <v>1553</v>
      </c>
      <c r="G52" s="263">
        <f t="shared" si="0"/>
        <v>51.1827514406082</v>
      </c>
      <c r="H52" s="262">
        <v>125284</v>
      </c>
      <c r="I52" s="348">
        <v>53751</v>
      </c>
      <c r="J52" s="330">
        <v>34997</v>
      </c>
      <c r="K52" s="333">
        <v>9445</v>
      </c>
      <c r="L52" s="217">
        <v>6368</v>
      </c>
      <c r="M52" s="349">
        <v>4065</v>
      </c>
      <c r="N52" s="335">
        <v>4241</v>
      </c>
      <c r="O52" s="334">
        <v>1888</v>
      </c>
      <c r="P52" s="336">
        <f>AJ52</f>
        <v>8458</v>
      </c>
      <c r="Q52" s="331">
        <f t="shared" si="2"/>
        <v>2071</v>
      </c>
      <c r="Y52" s="262">
        <v>2071</v>
      </c>
      <c r="AJ52" s="262">
        <v>8458</v>
      </c>
    </row>
    <row r="53" spans="1:44" x14ac:dyDescent="0.2">
      <c r="A53" s="262">
        <v>25</v>
      </c>
      <c r="B53" s="262">
        <v>566000</v>
      </c>
      <c r="C53" s="262" t="s">
        <v>67</v>
      </c>
      <c r="D53" s="262">
        <v>358233</v>
      </c>
      <c r="E53" s="262">
        <v>200632</v>
      </c>
      <c r="F53" s="262">
        <v>2718</v>
      </c>
      <c r="G53" s="263">
        <f t="shared" si="0"/>
        <v>56.006007263429112</v>
      </c>
      <c r="H53" s="262">
        <v>197914</v>
      </c>
      <c r="I53" s="348">
        <v>88019</v>
      </c>
      <c r="J53" s="330">
        <v>62477</v>
      </c>
      <c r="K53" s="333">
        <v>21825</v>
      </c>
      <c r="L53" s="217">
        <v>8938</v>
      </c>
      <c r="M53" s="349">
        <v>7445</v>
      </c>
      <c r="Q53" s="331">
        <f t="shared" si="2"/>
        <v>9210</v>
      </c>
      <c r="AJ53" s="262">
        <v>9210</v>
      </c>
    </row>
    <row r="54" spans="1:44" x14ac:dyDescent="0.2">
      <c r="A54" s="262">
        <v>26</v>
      </c>
      <c r="B54" s="262">
        <v>978000</v>
      </c>
      <c r="C54" s="262" t="s">
        <v>87</v>
      </c>
      <c r="D54" s="262">
        <v>325244</v>
      </c>
      <c r="E54" s="262">
        <v>163152</v>
      </c>
      <c r="F54" s="262">
        <v>2890</v>
      </c>
      <c r="G54" s="263">
        <f t="shared" si="0"/>
        <v>50.162954581790899</v>
      </c>
      <c r="H54" s="262">
        <v>160262</v>
      </c>
      <c r="I54" s="348">
        <v>47165</v>
      </c>
      <c r="J54" s="330">
        <v>67078</v>
      </c>
      <c r="K54" s="333">
        <v>17987</v>
      </c>
      <c r="L54" s="217">
        <v>5454</v>
      </c>
      <c r="M54" s="349">
        <v>7938</v>
      </c>
      <c r="O54" s="334">
        <v>4851</v>
      </c>
      <c r="P54" s="336">
        <f>AJ54</f>
        <v>4310</v>
      </c>
      <c r="Q54" s="331">
        <f t="shared" si="2"/>
        <v>5479</v>
      </c>
      <c r="AJ54" s="262">
        <v>4310</v>
      </c>
      <c r="AK54" s="262">
        <v>3937</v>
      </c>
      <c r="AL54" s="262">
        <v>1542</v>
      </c>
    </row>
    <row r="55" spans="1:44" x14ac:dyDescent="0.2">
      <c r="A55" s="262">
        <v>27</v>
      </c>
      <c r="B55" s="262">
        <v>570000</v>
      </c>
      <c r="C55" s="262" t="s">
        <v>68</v>
      </c>
      <c r="D55" s="262">
        <v>224085</v>
      </c>
      <c r="E55" s="262">
        <v>124109</v>
      </c>
      <c r="F55" s="262">
        <v>1548</v>
      </c>
      <c r="G55" s="263">
        <f t="shared" si="0"/>
        <v>55.384787022781538</v>
      </c>
      <c r="H55" s="262">
        <v>122561</v>
      </c>
      <c r="I55" s="348">
        <v>55094</v>
      </c>
      <c r="J55" s="330">
        <v>31088</v>
      </c>
      <c r="K55" s="333">
        <v>14550</v>
      </c>
      <c r="L55" s="217">
        <v>6314</v>
      </c>
      <c r="M55" s="349">
        <v>3618</v>
      </c>
      <c r="N55" s="335">
        <v>3636</v>
      </c>
      <c r="O55" s="334">
        <v>1979</v>
      </c>
      <c r="Q55" s="331">
        <f t="shared" si="2"/>
        <v>6282</v>
      </c>
      <c r="AJ55" s="262">
        <v>6282</v>
      </c>
    </row>
    <row r="56" spans="1:44" x14ac:dyDescent="0.2">
      <c r="G56" s="263"/>
    </row>
    <row r="57" spans="1:44" x14ac:dyDescent="0.2">
      <c r="C57" s="262" t="s">
        <v>260</v>
      </c>
      <c r="D57" s="262">
        <f>SUM(D29:D37)</f>
        <v>1951060</v>
      </c>
      <c r="E57" s="262">
        <f t="shared" ref="E57:AR57" si="5">SUM(E29:E37)</f>
        <v>943852</v>
      </c>
      <c r="F57" s="262">
        <f t="shared" si="5"/>
        <v>13113</v>
      </c>
      <c r="G57" s="263">
        <f t="shared" si="0"/>
        <v>48.376369768228557</v>
      </c>
      <c r="H57" s="262">
        <f t="shared" si="5"/>
        <v>930739</v>
      </c>
      <c r="I57" s="348">
        <f t="shared" si="5"/>
        <v>274537</v>
      </c>
      <c r="J57" s="330">
        <f t="shared" si="5"/>
        <v>342242</v>
      </c>
      <c r="K57" s="333">
        <f t="shared" si="5"/>
        <v>121827</v>
      </c>
      <c r="L57" s="217">
        <f t="shared" si="5"/>
        <v>30727</v>
      </c>
      <c r="M57" s="349">
        <f t="shared" si="5"/>
        <v>54002</v>
      </c>
      <c r="N57" s="335">
        <f t="shared" si="5"/>
        <v>25486</v>
      </c>
      <c r="O57" s="334">
        <f t="shared" si="5"/>
        <v>19374</v>
      </c>
      <c r="P57" s="336">
        <f t="shared" si="5"/>
        <v>14747</v>
      </c>
      <c r="Q57" s="331">
        <f t="shared" si="5"/>
        <v>47797</v>
      </c>
      <c r="R57" s="262">
        <f t="shared" si="5"/>
        <v>6463</v>
      </c>
      <c r="S57" s="262">
        <f t="shared" si="5"/>
        <v>3092</v>
      </c>
      <c r="T57" s="262">
        <f t="shared" si="5"/>
        <v>0</v>
      </c>
      <c r="U57" s="262">
        <f t="shared" si="5"/>
        <v>3726</v>
      </c>
      <c r="V57" s="262">
        <f t="shared" si="5"/>
        <v>0</v>
      </c>
      <c r="W57" s="262">
        <f t="shared" si="5"/>
        <v>1913</v>
      </c>
      <c r="X57" s="262">
        <f t="shared" si="5"/>
        <v>0</v>
      </c>
      <c r="Y57" s="262">
        <f t="shared" si="5"/>
        <v>0</v>
      </c>
      <c r="Z57" s="262">
        <f t="shared" si="5"/>
        <v>282</v>
      </c>
      <c r="AA57" s="262">
        <f t="shared" si="5"/>
        <v>0</v>
      </c>
      <c r="AB57" s="262">
        <f t="shared" si="5"/>
        <v>0</v>
      </c>
      <c r="AC57" s="262">
        <f t="shared" si="5"/>
        <v>0</v>
      </c>
      <c r="AD57" s="262">
        <f t="shared" si="5"/>
        <v>954</v>
      </c>
      <c r="AE57" s="262">
        <f t="shared" si="5"/>
        <v>129</v>
      </c>
      <c r="AF57" s="262">
        <f t="shared" si="5"/>
        <v>2755</v>
      </c>
      <c r="AG57" s="262">
        <f t="shared" si="5"/>
        <v>0</v>
      </c>
      <c r="AH57" s="262">
        <f t="shared" si="5"/>
        <v>0</v>
      </c>
      <c r="AI57" s="262">
        <f t="shared" si="5"/>
        <v>0</v>
      </c>
      <c r="AJ57" s="262">
        <f t="shared" si="5"/>
        <v>22170</v>
      </c>
      <c r="AK57" s="262">
        <f t="shared" si="5"/>
        <v>13139</v>
      </c>
      <c r="AL57" s="262">
        <f t="shared" si="5"/>
        <v>4703</v>
      </c>
      <c r="AM57" s="262">
        <f t="shared" si="5"/>
        <v>2946</v>
      </c>
      <c r="AN57" s="262">
        <f t="shared" si="5"/>
        <v>0</v>
      </c>
      <c r="AO57" s="262">
        <f t="shared" si="5"/>
        <v>0</v>
      </c>
      <c r="AP57" s="262">
        <f t="shared" si="5"/>
        <v>0</v>
      </c>
      <c r="AQ57" s="262">
        <f t="shared" si="5"/>
        <v>0</v>
      </c>
      <c r="AR57" s="262">
        <f t="shared" si="5"/>
        <v>272</v>
      </c>
    </row>
    <row r="58" spans="1:44" x14ac:dyDescent="0.2">
      <c r="C58" s="262" t="s">
        <v>261</v>
      </c>
      <c r="D58" s="262">
        <f>SUM(D38:D55)</f>
        <v>4705121</v>
      </c>
      <c r="E58" s="262">
        <f t="shared" ref="E58:AR58" si="6">SUM(E38:E55)</f>
        <v>2419736</v>
      </c>
      <c r="F58" s="262">
        <f t="shared" si="6"/>
        <v>38292</v>
      </c>
      <c r="G58" s="263">
        <f t="shared" si="0"/>
        <v>51.427710360689986</v>
      </c>
      <c r="H58" s="262">
        <f t="shared" si="6"/>
        <v>2381444</v>
      </c>
      <c r="I58" s="348">
        <f t="shared" si="6"/>
        <v>982886</v>
      </c>
      <c r="J58" s="330">
        <f t="shared" si="6"/>
        <v>759325</v>
      </c>
      <c r="K58" s="333">
        <f t="shared" si="6"/>
        <v>237420</v>
      </c>
      <c r="L58" s="217">
        <f t="shared" si="6"/>
        <v>106889</v>
      </c>
      <c r="M58" s="349">
        <f t="shared" si="6"/>
        <v>93080</v>
      </c>
      <c r="N58" s="335">
        <f t="shared" si="6"/>
        <v>48046</v>
      </c>
      <c r="O58" s="334">
        <f t="shared" si="6"/>
        <v>30083</v>
      </c>
      <c r="P58" s="336">
        <f t="shared" si="6"/>
        <v>45233</v>
      </c>
      <c r="Q58" s="331">
        <f t="shared" si="6"/>
        <v>78482</v>
      </c>
      <c r="R58" s="262">
        <f t="shared" si="6"/>
        <v>0</v>
      </c>
      <c r="S58" s="262">
        <f t="shared" si="6"/>
        <v>1863</v>
      </c>
      <c r="T58" s="262">
        <f t="shared" si="6"/>
        <v>0</v>
      </c>
      <c r="U58" s="262">
        <f t="shared" si="6"/>
        <v>0</v>
      </c>
      <c r="V58" s="262">
        <f t="shared" si="6"/>
        <v>0</v>
      </c>
      <c r="W58" s="262">
        <f t="shared" si="6"/>
        <v>388</v>
      </c>
      <c r="X58" s="262">
        <f t="shared" si="6"/>
        <v>0</v>
      </c>
      <c r="Y58" s="262">
        <f t="shared" si="6"/>
        <v>2071</v>
      </c>
      <c r="Z58" s="262">
        <f t="shared" si="6"/>
        <v>0</v>
      </c>
      <c r="AA58" s="262">
        <f t="shared" si="6"/>
        <v>0</v>
      </c>
      <c r="AB58" s="262">
        <f t="shared" si="6"/>
        <v>0</v>
      </c>
      <c r="AC58" s="262">
        <f t="shared" si="6"/>
        <v>0</v>
      </c>
      <c r="AD58" s="262">
        <f t="shared" si="6"/>
        <v>0</v>
      </c>
      <c r="AE58" s="262">
        <f t="shared" si="6"/>
        <v>0</v>
      </c>
      <c r="AF58" s="262">
        <f t="shared" si="6"/>
        <v>0</v>
      </c>
      <c r="AG58" s="262">
        <f t="shared" si="6"/>
        <v>0</v>
      </c>
      <c r="AH58" s="262">
        <f t="shared" si="6"/>
        <v>1440</v>
      </c>
      <c r="AI58" s="262">
        <f t="shared" si="6"/>
        <v>0</v>
      </c>
      <c r="AJ58" s="262">
        <f t="shared" si="6"/>
        <v>95381</v>
      </c>
      <c r="AK58" s="262">
        <f t="shared" si="6"/>
        <v>10038</v>
      </c>
      <c r="AL58" s="262">
        <f t="shared" si="6"/>
        <v>12486</v>
      </c>
      <c r="AM58" s="262">
        <f t="shared" si="6"/>
        <v>0</v>
      </c>
      <c r="AN58" s="262">
        <f t="shared" si="6"/>
        <v>0</v>
      </c>
      <c r="AO58" s="262">
        <f t="shared" si="6"/>
        <v>0</v>
      </c>
      <c r="AP58" s="262">
        <f t="shared" si="6"/>
        <v>0</v>
      </c>
      <c r="AQ58" s="262">
        <f t="shared" si="6"/>
        <v>0</v>
      </c>
      <c r="AR58" s="262">
        <f t="shared" si="6"/>
        <v>48</v>
      </c>
    </row>
    <row r="59" spans="1:44" x14ac:dyDescent="0.2">
      <c r="C59" s="262" t="s">
        <v>123</v>
      </c>
      <c r="D59" s="262">
        <f>SUM(D29:D55)</f>
        <v>6656181</v>
      </c>
      <c r="E59" s="262">
        <f t="shared" ref="E59:AR59" si="7">SUM(E29:E55)</f>
        <v>3363588</v>
      </c>
      <c r="F59" s="262">
        <f t="shared" si="7"/>
        <v>51405</v>
      </c>
      <c r="G59" s="263">
        <f t="shared" si="0"/>
        <v>50.533301302954349</v>
      </c>
      <c r="H59" s="262">
        <f t="shared" si="7"/>
        <v>3312183</v>
      </c>
      <c r="I59" s="348">
        <f t="shared" si="7"/>
        <v>1257423</v>
      </c>
      <c r="J59" s="330">
        <f t="shared" si="7"/>
        <v>1101567</v>
      </c>
      <c r="K59" s="333">
        <f t="shared" si="7"/>
        <v>359247</v>
      </c>
      <c r="L59" s="217">
        <f t="shared" si="7"/>
        <v>137616</v>
      </c>
      <c r="M59" s="349">
        <f t="shared" si="7"/>
        <v>147082</v>
      </c>
      <c r="N59" s="335">
        <f t="shared" si="7"/>
        <v>73532</v>
      </c>
      <c r="O59" s="334">
        <f t="shared" si="7"/>
        <v>49457</v>
      </c>
      <c r="P59" s="336">
        <f t="shared" si="7"/>
        <v>59980</v>
      </c>
      <c r="Q59" s="331">
        <f t="shared" si="7"/>
        <v>126279</v>
      </c>
      <c r="R59" s="262">
        <f t="shared" si="7"/>
        <v>6463</v>
      </c>
      <c r="S59" s="262">
        <f t="shared" si="7"/>
        <v>4955</v>
      </c>
      <c r="T59" s="262">
        <f t="shared" si="7"/>
        <v>0</v>
      </c>
      <c r="U59" s="262">
        <f t="shared" si="7"/>
        <v>3726</v>
      </c>
      <c r="V59" s="262">
        <f t="shared" si="7"/>
        <v>0</v>
      </c>
      <c r="W59" s="262">
        <f t="shared" si="7"/>
        <v>2301</v>
      </c>
      <c r="X59" s="262">
        <f t="shared" si="7"/>
        <v>0</v>
      </c>
      <c r="Y59" s="262">
        <f t="shared" si="7"/>
        <v>2071</v>
      </c>
      <c r="Z59" s="262">
        <f t="shared" si="7"/>
        <v>282</v>
      </c>
      <c r="AA59" s="262">
        <f t="shared" si="7"/>
        <v>0</v>
      </c>
      <c r="AB59" s="262">
        <f t="shared" si="7"/>
        <v>0</v>
      </c>
      <c r="AC59" s="262">
        <f t="shared" si="7"/>
        <v>0</v>
      </c>
      <c r="AD59" s="262">
        <f t="shared" si="7"/>
        <v>954</v>
      </c>
      <c r="AE59" s="262">
        <f t="shared" si="7"/>
        <v>129</v>
      </c>
      <c r="AF59" s="262">
        <f t="shared" si="7"/>
        <v>2755</v>
      </c>
      <c r="AG59" s="262">
        <f t="shared" si="7"/>
        <v>0</v>
      </c>
      <c r="AH59" s="262">
        <f t="shared" si="7"/>
        <v>1440</v>
      </c>
      <c r="AI59" s="262">
        <f t="shared" si="7"/>
        <v>0</v>
      </c>
      <c r="AJ59" s="262">
        <f t="shared" si="7"/>
        <v>117551</v>
      </c>
      <c r="AK59" s="262">
        <f t="shared" si="7"/>
        <v>23177</v>
      </c>
      <c r="AL59" s="262">
        <f t="shared" si="7"/>
        <v>17189</v>
      </c>
      <c r="AM59" s="262">
        <f t="shared" si="7"/>
        <v>2946</v>
      </c>
      <c r="AN59" s="262">
        <f t="shared" si="7"/>
        <v>0</v>
      </c>
      <c r="AO59" s="262">
        <f t="shared" si="7"/>
        <v>0</v>
      </c>
      <c r="AP59" s="262">
        <f t="shared" si="7"/>
        <v>0</v>
      </c>
      <c r="AQ59" s="262">
        <f t="shared" si="7"/>
        <v>0</v>
      </c>
      <c r="AR59" s="262">
        <f t="shared" si="7"/>
        <v>320</v>
      </c>
    </row>
    <row r="60" spans="1:44" ht="13.5" thickBot="1" x14ac:dyDescent="0.25">
      <c r="C60" s="262" t="s">
        <v>136</v>
      </c>
      <c r="D60" s="262">
        <f>SUM(D2:D28)-D17</f>
        <v>7619793</v>
      </c>
      <c r="E60" s="262">
        <f t="shared" ref="E60:AR60" si="8">SUM(E2:E28)-E17</f>
        <v>3770227</v>
      </c>
      <c r="F60" s="262">
        <f t="shared" si="8"/>
        <v>54141</v>
      </c>
      <c r="G60" s="263">
        <f t="shared" si="0"/>
        <v>49.479388744549887</v>
      </c>
      <c r="H60" s="262">
        <f t="shared" si="8"/>
        <v>3716086</v>
      </c>
      <c r="I60" s="348">
        <f t="shared" si="8"/>
        <v>1379068</v>
      </c>
      <c r="J60" s="330">
        <f t="shared" si="8"/>
        <v>1106173</v>
      </c>
      <c r="K60" s="333">
        <f t="shared" si="8"/>
        <v>461881</v>
      </c>
      <c r="L60" s="217">
        <f t="shared" si="8"/>
        <v>196150</v>
      </c>
      <c r="M60" s="349">
        <f t="shared" si="8"/>
        <v>179841</v>
      </c>
      <c r="N60" s="335">
        <f t="shared" si="8"/>
        <v>105953</v>
      </c>
      <c r="O60" s="334">
        <f t="shared" si="8"/>
        <v>67721</v>
      </c>
      <c r="P60" s="336">
        <f t="shared" si="8"/>
        <v>0</v>
      </c>
      <c r="Q60" s="331">
        <f t="shared" si="8"/>
        <v>219299</v>
      </c>
      <c r="R60" s="262">
        <f t="shared" si="8"/>
        <v>29619</v>
      </c>
      <c r="S60" s="262">
        <f t="shared" si="8"/>
        <v>9182</v>
      </c>
      <c r="T60" s="262">
        <f t="shared" si="8"/>
        <v>5520</v>
      </c>
      <c r="U60" s="262">
        <f t="shared" si="8"/>
        <v>0</v>
      </c>
      <c r="V60" s="262">
        <f t="shared" si="8"/>
        <v>3686</v>
      </c>
      <c r="W60" s="262">
        <f t="shared" si="8"/>
        <v>659</v>
      </c>
      <c r="X60" s="262">
        <f t="shared" si="8"/>
        <v>2596</v>
      </c>
      <c r="Y60" s="262">
        <f t="shared" si="8"/>
        <v>0</v>
      </c>
      <c r="Z60" s="262">
        <f t="shared" si="8"/>
        <v>4165</v>
      </c>
      <c r="AA60" s="262">
        <f t="shared" si="8"/>
        <v>44</v>
      </c>
      <c r="AB60" s="262">
        <f t="shared" si="8"/>
        <v>229</v>
      </c>
      <c r="AC60" s="262">
        <f t="shared" si="8"/>
        <v>820</v>
      </c>
      <c r="AD60" s="262">
        <f t="shared" si="8"/>
        <v>3185</v>
      </c>
      <c r="AE60" s="262">
        <f t="shared" si="8"/>
        <v>0</v>
      </c>
      <c r="AF60" s="262">
        <f t="shared" si="8"/>
        <v>0</v>
      </c>
      <c r="AG60" s="262">
        <f t="shared" si="8"/>
        <v>117</v>
      </c>
      <c r="AH60" s="262">
        <f t="shared" si="8"/>
        <v>0</v>
      </c>
      <c r="AI60" s="262">
        <f t="shared" si="8"/>
        <v>3339</v>
      </c>
      <c r="AJ60" s="262">
        <f t="shared" si="8"/>
        <v>104339</v>
      </c>
      <c r="AK60" s="262">
        <f t="shared" si="8"/>
        <v>23685</v>
      </c>
      <c r="AL60" s="262">
        <f t="shared" si="8"/>
        <v>13393</v>
      </c>
      <c r="AM60" s="262">
        <f t="shared" si="8"/>
        <v>6047</v>
      </c>
      <c r="AN60" s="262">
        <f t="shared" si="8"/>
        <v>5098</v>
      </c>
      <c r="AO60" s="262">
        <f t="shared" si="8"/>
        <v>1238</v>
      </c>
      <c r="AP60" s="262">
        <f t="shared" si="8"/>
        <v>218</v>
      </c>
      <c r="AQ60" s="262">
        <f t="shared" si="8"/>
        <v>1343</v>
      </c>
      <c r="AR60" s="262">
        <f t="shared" si="8"/>
        <v>777</v>
      </c>
    </row>
    <row r="61" spans="1:44" ht="13.5" thickBot="1" x14ac:dyDescent="0.25">
      <c r="C61" s="262" t="s">
        <v>132</v>
      </c>
      <c r="D61" s="262">
        <f>SUM(D2:D55)-D17</f>
        <v>14275974</v>
      </c>
      <c r="E61" s="262">
        <f t="shared" ref="E61:AR61" si="9">SUM(E2:E55)-E17</f>
        <v>7133815</v>
      </c>
      <c r="F61" s="262">
        <f t="shared" si="9"/>
        <v>105546</v>
      </c>
      <c r="G61" s="263">
        <f t="shared" si="0"/>
        <v>49.970776074543146</v>
      </c>
      <c r="H61" s="262">
        <f t="shared" si="9"/>
        <v>7028269</v>
      </c>
      <c r="I61" s="348">
        <f t="shared" si="9"/>
        <v>2636491</v>
      </c>
      <c r="J61" s="330">
        <f t="shared" si="9"/>
        <v>2207740</v>
      </c>
      <c r="K61" s="333">
        <f t="shared" si="9"/>
        <v>821128</v>
      </c>
      <c r="L61" s="217">
        <f t="shared" si="9"/>
        <v>333766</v>
      </c>
      <c r="M61" s="349">
        <f t="shared" si="9"/>
        <v>326923</v>
      </c>
      <c r="N61" s="335">
        <f t="shared" si="9"/>
        <v>179485</v>
      </c>
      <c r="O61" s="334">
        <f t="shared" si="9"/>
        <v>117178</v>
      </c>
      <c r="Q61" s="350">
        <f>SUM(Q2:Q55)-Q17+59980</f>
        <v>405558</v>
      </c>
      <c r="R61" s="262">
        <f t="shared" si="9"/>
        <v>36082</v>
      </c>
      <c r="S61" s="262">
        <f t="shared" si="9"/>
        <v>14137</v>
      </c>
      <c r="T61" s="262">
        <f t="shared" si="9"/>
        <v>5520</v>
      </c>
      <c r="U61" s="262">
        <f t="shared" si="9"/>
        <v>3726</v>
      </c>
      <c r="V61" s="262">
        <f t="shared" si="9"/>
        <v>3686</v>
      </c>
      <c r="W61" s="262">
        <f t="shared" si="9"/>
        <v>2960</v>
      </c>
      <c r="X61" s="262">
        <f t="shared" si="9"/>
        <v>2596</v>
      </c>
      <c r="Y61" s="262">
        <f t="shared" si="9"/>
        <v>2071</v>
      </c>
      <c r="Z61" s="262">
        <f t="shared" si="9"/>
        <v>4447</v>
      </c>
      <c r="AA61" s="262">
        <f t="shared" si="9"/>
        <v>44</v>
      </c>
      <c r="AB61" s="262">
        <f t="shared" si="9"/>
        <v>229</v>
      </c>
      <c r="AC61" s="262">
        <f t="shared" si="9"/>
        <v>820</v>
      </c>
      <c r="AD61" s="262">
        <f t="shared" si="9"/>
        <v>4139</v>
      </c>
      <c r="AE61" s="262">
        <f t="shared" si="9"/>
        <v>129</v>
      </c>
      <c r="AF61" s="262">
        <f t="shared" si="9"/>
        <v>2755</v>
      </c>
      <c r="AG61" s="262">
        <f t="shared" si="9"/>
        <v>117</v>
      </c>
      <c r="AH61" s="262">
        <f t="shared" si="9"/>
        <v>1440</v>
      </c>
      <c r="AI61" s="262">
        <f t="shared" si="9"/>
        <v>3339</v>
      </c>
      <c r="AJ61" s="262">
        <f t="shared" si="9"/>
        <v>221890</v>
      </c>
      <c r="AK61" s="262">
        <f t="shared" si="9"/>
        <v>46862</v>
      </c>
      <c r="AL61" s="262">
        <f t="shared" si="9"/>
        <v>30582</v>
      </c>
      <c r="AM61" s="262">
        <f t="shared" si="9"/>
        <v>8993</v>
      </c>
      <c r="AN61" s="262">
        <f t="shared" si="9"/>
        <v>5098</v>
      </c>
      <c r="AO61" s="262">
        <f t="shared" si="9"/>
        <v>1238</v>
      </c>
      <c r="AP61" s="262">
        <f t="shared" si="9"/>
        <v>218</v>
      </c>
      <c r="AQ61" s="262">
        <f t="shared" si="9"/>
        <v>1343</v>
      </c>
      <c r="AR61" s="262">
        <f t="shared" si="9"/>
        <v>1097</v>
      </c>
    </row>
    <row r="62" spans="1:44" x14ac:dyDescent="0.2">
      <c r="G62" s="263"/>
    </row>
    <row r="63" spans="1:44" x14ac:dyDescent="0.2">
      <c r="C63" s="262" t="s">
        <v>194</v>
      </c>
      <c r="D63" s="262">
        <f>D37+D38+D39+D53+D55</f>
        <v>1304914</v>
      </c>
      <c r="E63" s="262">
        <f t="shared" ref="E63:AR63" si="10">E37+E38+E39+E53+E55</f>
        <v>736530</v>
      </c>
      <c r="F63" s="262">
        <f t="shared" si="10"/>
        <v>8717</v>
      </c>
      <c r="G63" s="263">
        <f t="shared" si="0"/>
        <v>56.442800061919783</v>
      </c>
      <c r="H63" s="262">
        <f t="shared" si="10"/>
        <v>727813</v>
      </c>
      <c r="I63" s="348">
        <f t="shared" si="10"/>
        <v>327538</v>
      </c>
      <c r="J63" s="330">
        <f t="shared" si="10"/>
        <v>193137</v>
      </c>
      <c r="K63" s="333">
        <f t="shared" si="10"/>
        <v>91362</v>
      </c>
      <c r="L63" s="217">
        <f t="shared" si="10"/>
        <v>35719</v>
      </c>
      <c r="M63" s="349">
        <f t="shared" si="10"/>
        <v>24393</v>
      </c>
      <c r="N63" s="335">
        <f t="shared" si="10"/>
        <v>10722</v>
      </c>
      <c r="O63" s="334">
        <f t="shared" si="10"/>
        <v>7962</v>
      </c>
      <c r="P63" s="336">
        <f t="shared" si="10"/>
        <v>1309</v>
      </c>
      <c r="Q63" s="331">
        <f t="shared" si="10"/>
        <v>35671</v>
      </c>
      <c r="R63" s="262">
        <f t="shared" si="10"/>
        <v>0</v>
      </c>
      <c r="S63" s="262">
        <f t="shared" si="10"/>
        <v>0</v>
      </c>
      <c r="T63" s="262">
        <f t="shared" si="10"/>
        <v>0</v>
      </c>
      <c r="U63" s="262">
        <f t="shared" si="10"/>
        <v>1657</v>
      </c>
      <c r="V63" s="262">
        <f t="shared" si="10"/>
        <v>0</v>
      </c>
      <c r="W63" s="262">
        <f t="shared" si="10"/>
        <v>0</v>
      </c>
      <c r="X63" s="262">
        <f t="shared" si="10"/>
        <v>0</v>
      </c>
      <c r="Y63" s="262">
        <f t="shared" si="10"/>
        <v>0</v>
      </c>
      <c r="Z63" s="262">
        <f t="shared" si="10"/>
        <v>0</v>
      </c>
      <c r="AA63" s="262">
        <f t="shared" si="10"/>
        <v>0</v>
      </c>
      <c r="AB63" s="262">
        <f t="shared" si="10"/>
        <v>0</v>
      </c>
      <c r="AC63" s="262">
        <f t="shared" si="10"/>
        <v>0</v>
      </c>
      <c r="AD63" s="262">
        <f t="shared" si="10"/>
        <v>0</v>
      </c>
      <c r="AE63" s="262">
        <f t="shared" si="10"/>
        <v>0</v>
      </c>
      <c r="AF63" s="262">
        <f t="shared" si="10"/>
        <v>0</v>
      </c>
      <c r="AG63" s="262">
        <f t="shared" si="10"/>
        <v>0</v>
      </c>
      <c r="AH63" s="262">
        <f t="shared" si="10"/>
        <v>1440</v>
      </c>
      <c r="AI63" s="262">
        <f t="shared" si="10"/>
        <v>0</v>
      </c>
      <c r="AJ63" s="262">
        <f t="shared" si="10"/>
        <v>31748</v>
      </c>
      <c r="AK63" s="262">
        <f t="shared" si="10"/>
        <v>1681</v>
      </c>
      <c r="AL63" s="262">
        <f t="shared" si="10"/>
        <v>414</v>
      </c>
      <c r="AM63" s="262">
        <f t="shared" si="10"/>
        <v>0</v>
      </c>
      <c r="AN63" s="262">
        <f t="shared" si="10"/>
        <v>0</v>
      </c>
      <c r="AO63" s="262">
        <f t="shared" si="10"/>
        <v>0</v>
      </c>
      <c r="AP63" s="262">
        <f t="shared" si="10"/>
        <v>0</v>
      </c>
      <c r="AQ63" s="262">
        <f t="shared" si="10"/>
        <v>0</v>
      </c>
      <c r="AR63" s="262">
        <f t="shared" si="10"/>
        <v>40</v>
      </c>
    </row>
    <row r="64" spans="1:44" x14ac:dyDescent="0.2">
      <c r="C64" s="262" t="s">
        <v>195</v>
      </c>
      <c r="D64" s="262">
        <f>D29+D41+D42+D44+D45+D47+D49</f>
        <v>1651965</v>
      </c>
      <c r="E64" s="262">
        <f t="shared" ref="E64:AR64" si="11">E29+E41+E42+E44+E45+E47+E49</f>
        <v>848688</v>
      </c>
      <c r="F64" s="262">
        <f t="shared" si="11"/>
        <v>12918</v>
      </c>
      <c r="G64" s="263">
        <f t="shared" si="0"/>
        <v>51.374454059256699</v>
      </c>
      <c r="H64" s="262">
        <f t="shared" si="11"/>
        <v>835770</v>
      </c>
      <c r="I64" s="348">
        <f t="shared" si="11"/>
        <v>332575</v>
      </c>
      <c r="J64" s="330">
        <f t="shared" si="11"/>
        <v>262632</v>
      </c>
      <c r="K64" s="333">
        <f t="shared" si="11"/>
        <v>95769</v>
      </c>
      <c r="L64" s="217">
        <f t="shared" si="11"/>
        <v>33410</v>
      </c>
      <c r="M64" s="349">
        <f t="shared" si="11"/>
        <v>37128</v>
      </c>
      <c r="N64" s="335">
        <f t="shared" si="11"/>
        <v>24264</v>
      </c>
      <c r="O64" s="334">
        <f t="shared" si="11"/>
        <v>6750</v>
      </c>
      <c r="P64" s="336">
        <f t="shared" si="11"/>
        <v>33189</v>
      </c>
      <c r="Q64" s="331">
        <f t="shared" si="11"/>
        <v>10053</v>
      </c>
      <c r="R64" s="262">
        <f t="shared" si="11"/>
        <v>0</v>
      </c>
      <c r="S64" s="262">
        <f t="shared" si="11"/>
        <v>0</v>
      </c>
      <c r="T64" s="262">
        <f t="shared" si="11"/>
        <v>0</v>
      </c>
      <c r="U64" s="262">
        <f t="shared" si="11"/>
        <v>0</v>
      </c>
      <c r="V64" s="262">
        <f t="shared" si="11"/>
        <v>0</v>
      </c>
      <c r="W64" s="262">
        <f t="shared" si="11"/>
        <v>0</v>
      </c>
      <c r="X64" s="262">
        <f t="shared" si="11"/>
        <v>0</v>
      </c>
      <c r="Y64" s="262">
        <f t="shared" si="11"/>
        <v>0</v>
      </c>
      <c r="Z64" s="262">
        <f t="shared" si="11"/>
        <v>0</v>
      </c>
      <c r="AA64" s="262">
        <f t="shared" si="11"/>
        <v>0</v>
      </c>
      <c r="AB64" s="262">
        <f t="shared" si="11"/>
        <v>0</v>
      </c>
      <c r="AC64" s="262">
        <f t="shared" si="11"/>
        <v>0</v>
      </c>
      <c r="AD64" s="262">
        <f t="shared" si="11"/>
        <v>0</v>
      </c>
      <c r="AE64" s="262">
        <f t="shared" si="11"/>
        <v>0</v>
      </c>
      <c r="AF64" s="262">
        <f t="shared" si="11"/>
        <v>0</v>
      </c>
      <c r="AG64" s="262">
        <f t="shared" si="11"/>
        <v>0</v>
      </c>
      <c r="AH64" s="262">
        <f t="shared" si="11"/>
        <v>0</v>
      </c>
      <c r="AI64" s="262">
        <f t="shared" si="11"/>
        <v>0</v>
      </c>
      <c r="AJ64" s="262">
        <f t="shared" si="11"/>
        <v>37004</v>
      </c>
      <c r="AK64" s="262">
        <f t="shared" si="11"/>
        <v>4555</v>
      </c>
      <c r="AL64" s="262">
        <f t="shared" si="11"/>
        <v>659</v>
      </c>
      <c r="AM64" s="262">
        <f t="shared" si="11"/>
        <v>957</v>
      </c>
      <c r="AN64" s="262">
        <f t="shared" si="11"/>
        <v>0</v>
      </c>
      <c r="AO64" s="262">
        <f t="shared" si="11"/>
        <v>0</v>
      </c>
      <c r="AP64" s="262">
        <f t="shared" si="11"/>
        <v>0</v>
      </c>
      <c r="AQ64" s="262">
        <f t="shared" si="11"/>
        <v>0</v>
      </c>
      <c r="AR64" s="262">
        <f t="shared" si="11"/>
        <v>67</v>
      </c>
    </row>
    <row r="65" spans="3:44" x14ac:dyDescent="0.2">
      <c r="C65" s="262" t="s">
        <v>196</v>
      </c>
      <c r="D65" s="262">
        <f>D43+D46+D48+D51+D52</f>
        <v>1144111</v>
      </c>
      <c r="E65" s="262">
        <f t="shared" ref="E65:AR65" si="12">E43+E46+E48+E51+E52</f>
        <v>570763</v>
      </c>
      <c r="F65" s="262">
        <f t="shared" si="12"/>
        <v>9288</v>
      </c>
      <c r="G65" s="263">
        <f t="shared" si="0"/>
        <v>49.887030192000601</v>
      </c>
      <c r="H65" s="262">
        <f t="shared" si="12"/>
        <v>561475</v>
      </c>
      <c r="I65" s="348">
        <f t="shared" si="12"/>
        <v>247301</v>
      </c>
      <c r="J65" s="330">
        <f t="shared" si="12"/>
        <v>167177</v>
      </c>
      <c r="K65" s="333">
        <f t="shared" si="12"/>
        <v>43773</v>
      </c>
      <c r="L65" s="217">
        <f t="shared" si="12"/>
        <v>29449</v>
      </c>
      <c r="M65" s="349">
        <f t="shared" si="12"/>
        <v>20643</v>
      </c>
      <c r="N65" s="335">
        <f t="shared" si="12"/>
        <v>12074</v>
      </c>
      <c r="O65" s="334">
        <f t="shared" si="12"/>
        <v>7114</v>
      </c>
      <c r="P65" s="336">
        <f t="shared" si="12"/>
        <v>15055</v>
      </c>
      <c r="Q65" s="331">
        <f t="shared" si="12"/>
        <v>18889</v>
      </c>
      <c r="R65" s="262">
        <f t="shared" si="12"/>
        <v>0</v>
      </c>
      <c r="S65" s="262">
        <f t="shared" si="12"/>
        <v>1863</v>
      </c>
      <c r="T65" s="262">
        <f t="shared" si="12"/>
        <v>0</v>
      </c>
      <c r="U65" s="262">
        <f t="shared" si="12"/>
        <v>0</v>
      </c>
      <c r="V65" s="262">
        <f t="shared" si="12"/>
        <v>0</v>
      </c>
      <c r="W65" s="262">
        <f t="shared" si="12"/>
        <v>0</v>
      </c>
      <c r="X65" s="262">
        <f t="shared" si="12"/>
        <v>0</v>
      </c>
      <c r="Y65" s="262">
        <f t="shared" si="12"/>
        <v>2071</v>
      </c>
      <c r="Z65" s="262">
        <f t="shared" si="12"/>
        <v>0</v>
      </c>
      <c r="AA65" s="262">
        <f t="shared" si="12"/>
        <v>0</v>
      </c>
      <c r="AB65" s="262">
        <f t="shared" si="12"/>
        <v>0</v>
      </c>
      <c r="AC65" s="262">
        <f t="shared" si="12"/>
        <v>0</v>
      </c>
      <c r="AD65" s="262">
        <f t="shared" si="12"/>
        <v>0</v>
      </c>
      <c r="AE65" s="262">
        <f t="shared" si="12"/>
        <v>0</v>
      </c>
      <c r="AF65" s="262">
        <f t="shared" si="12"/>
        <v>0</v>
      </c>
      <c r="AG65" s="262">
        <f t="shared" si="12"/>
        <v>0</v>
      </c>
      <c r="AH65" s="262">
        <f t="shared" si="12"/>
        <v>0</v>
      </c>
      <c r="AI65" s="262">
        <f t="shared" si="12"/>
        <v>0</v>
      </c>
      <c r="AJ65" s="262">
        <f t="shared" si="12"/>
        <v>29894</v>
      </c>
      <c r="AK65" s="262">
        <f t="shared" si="12"/>
        <v>116</v>
      </c>
      <c r="AL65" s="262">
        <f t="shared" si="12"/>
        <v>0</v>
      </c>
      <c r="AM65" s="262">
        <f t="shared" si="12"/>
        <v>0</v>
      </c>
      <c r="AN65" s="262">
        <f t="shared" si="12"/>
        <v>0</v>
      </c>
      <c r="AO65" s="262">
        <f t="shared" si="12"/>
        <v>0</v>
      </c>
      <c r="AP65" s="262">
        <f t="shared" si="12"/>
        <v>0</v>
      </c>
      <c r="AQ65" s="262">
        <f t="shared" si="12"/>
        <v>0</v>
      </c>
      <c r="AR65" s="262">
        <f t="shared" si="12"/>
        <v>0</v>
      </c>
    </row>
    <row r="66" spans="3:44" x14ac:dyDescent="0.2">
      <c r="C66" s="262" t="s">
        <v>199</v>
      </c>
      <c r="D66" s="262">
        <f>D30+D31+D32+D33+D34+D35+D36+D40+D50+D54</f>
        <v>2555191</v>
      </c>
      <c r="E66" s="262">
        <f t="shared" ref="E66:AR66" si="13">E30+E31+E32+E33+E34+E35+E36+E40+E50+E54</f>
        <v>1207607</v>
      </c>
      <c r="F66" s="262">
        <f t="shared" si="13"/>
        <v>20482</v>
      </c>
      <c r="G66" s="263">
        <f t="shared" si="0"/>
        <v>47.260928830760598</v>
      </c>
      <c r="H66" s="262">
        <f t="shared" si="13"/>
        <v>1187125</v>
      </c>
      <c r="I66" s="348">
        <f t="shared" si="13"/>
        <v>350009</v>
      </c>
      <c r="J66" s="330">
        <f t="shared" si="13"/>
        <v>478621</v>
      </c>
      <c r="K66" s="333">
        <f t="shared" si="13"/>
        <v>128343</v>
      </c>
      <c r="L66" s="217">
        <f t="shared" si="13"/>
        <v>39038</v>
      </c>
      <c r="M66" s="349">
        <f t="shared" si="13"/>
        <v>64918</v>
      </c>
      <c r="N66" s="335">
        <f t="shared" si="13"/>
        <v>26472</v>
      </c>
      <c r="O66" s="334">
        <f t="shared" si="13"/>
        <v>27631</v>
      </c>
      <c r="P66" s="336">
        <f t="shared" si="13"/>
        <v>10427</v>
      </c>
      <c r="Q66" s="331">
        <f t="shared" si="13"/>
        <v>61666</v>
      </c>
      <c r="R66" s="262">
        <f t="shared" si="13"/>
        <v>6463</v>
      </c>
      <c r="S66" s="262">
        <f t="shared" si="13"/>
        <v>3092</v>
      </c>
      <c r="T66" s="262">
        <f t="shared" si="13"/>
        <v>0</v>
      </c>
      <c r="U66" s="262">
        <f t="shared" si="13"/>
        <v>2069</v>
      </c>
      <c r="V66" s="262">
        <f t="shared" si="13"/>
        <v>0</v>
      </c>
      <c r="W66" s="262">
        <f t="shared" si="13"/>
        <v>2301</v>
      </c>
      <c r="X66" s="262">
        <f t="shared" si="13"/>
        <v>0</v>
      </c>
      <c r="Y66" s="262">
        <f t="shared" si="13"/>
        <v>0</v>
      </c>
      <c r="Z66" s="262">
        <f t="shared" si="13"/>
        <v>282</v>
      </c>
      <c r="AA66" s="262">
        <f t="shared" si="13"/>
        <v>0</v>
      </c>
      <c r="AB66" s="262">
        <f t="shared" si="13"/>
        <v>0</v>
      </c>
      <c r="AC66" s="262">
        <f t="shared" si="13"/>
        <v>0</v>
      </c>
      <c r="AD66" s="262">
        <f t="shared" si="13"/>
        <v>954</v>
      </c>
      <c r="AE66" s="262">
        <f t="shared" si="13"/>
        <v>129</v>
      </c>
      <c r="AF66" s="262">
        <f t="shared" si="13"/>
        <v>2755</v>
      </c>
      <c r="AG66" s="262">
        <f t="shared" si="13"/>
        <v>0</v>
      </c>
      <c r="AH66" s="262">
        <f t="shared" si="13"/>
        <v>0</v>
      </c>
      <c r="AI66" s="262">
        <f t="shared" si="13"/>
        <v>0</v>
      </c>
      <c r="AJ66" s="262">
        <f t="shared" si="13"/>
        <v>18905</v>
      </c>
      <c r="AK66" s="262">
        <f t="shared" si="13"/>
        <v>16825</v>
      </c>
      <c r="AL66" s="262">
        <f t="shared" si="13"/>
        <v>16116</v>
      </c>
      <c r="AM66" s="262">
        <f t="shared" si="13"/>
        <v>1989</v>
      </c>
      <c r="AN66" s="262">
        <f t="shared" si="13"/>
        <v>0</v>
      </c>
      <c r="AO66" s="262">
        <f t="shared" si="13"/>
        <v>0</v>
      </c>
      <c r="AP66" s="262">
        <f t="shared" si="13"/>
        <v>0</v>
      </c>
      <c r="AQ66" s="262">
        <f t="shared" si="13"/>
        <v>0</v>
      </c>
      <c r="AR66" s="262">
        <f t="shared" si="13"/>
        <v>213</v>
      </c>
    </row>
  </sheetData>
  <sortState ref="A29:AP55">
    <sortCondition ref="A29"/>
  </sortState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V47"/>
  <sheetViews>
    <sheetView zoomScale="90" zoomScaleNormal="90" workbookViewId="0">
      <selection activeCell="N46" sqref="N46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0" width="11.85546875" style="229" customWidth="1"/>
    <col min="11" max="11" width="11.7109375" style="229" bestFit="1" customWidth="1"/>
    <col min="12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269</v>
      </c>
    </row>
    <row r="4" spans="1:18" x14ac:dyDescent="0.25">
      <c r="A4" s="230" t="s">
        <v>265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270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89" t="s">
        <v>8</v>
      </c>
      <c r="G7" s="495" t="s">
        <v>9</v>
      </c>
      <c r="H7" s="495" t="s">
        <v>209</v>
      </c>
      <c r="I7" s="495" t="s">
        <v>10</v>
      </c>
      <c r="J7" s="495" t="s">
        <v>24</v>
      </c>
      <c r="K7" s="497" t="s">
        <v>267</v>
      </c>
      <c r="L7" s="495" t="s">
        <v>96</v>
      </c>
    </row>
    <row r="8" spans="1:18" ht="28.5" customHeight="1" x14ac:dyDescent="0.25">
      <c r="A8" s="488"/>
      <c r="B8" s="491"/>
      <c r="C8" s="491"/>
      <c r="D8" s="496"/>
      <c r="E8" s="496"/>
      <c r="F8" s="491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375">
        <v>63.792820019979516</v>
      </c>
      <c r="C9" s="376">
        <v>150230</v>
      </c>
      <c r="D9" s="394">
        <v>21.702722492178658</v>
      </c>
      <c r="E9" s="394">
        <v>18.81448445716568</v>
      </c>
      <c r="F9" s="394">
        <v>28.14950409372296</v>
      </c>
      <c r="G9" s="394">
        <v>5.4922452239898822</v>
      </c>
      <c r="H9" s="394">
        <v>7.6535978166810885</v>
      </c>
      <c r="I9" s="394">
        <v>6.5566131931039076</v>
      </c>
      <c r="J9" s="394">
        <v>3.2130732876256412</v>
      </c>
      <c r="K9" s="395" t="s">
        <v>268</v>
      </c>
      <c r="L9" s="396">
        <v>8.417759435532183</v>
      </c>
      <c r="N9" s="235"/>
      <c r="O9" s="235"/>
    </row>
    <row r="10" spans="1:18" s="234" customFormat="1" ht="15" customHeight="1" x14ac:dyDescent="0.2">
      <c r="A10" s="231" t="s">
        <v>98</v>
      </c>
      <c r="B10" s="375">
        <v>61.107303917234056</v>
      </c>
      <c r="C10" s="376">
        <v>164491</v>
      </c>
      <c r="D10" s="394">
        <v>19.81871348584421</v>
      </c>
      <c r="E10" s="394">
        <v>23.006729851481236</v>
      </c>
      <c r="F10" s="394">
        <v>24.384312819546359</v>
      </c>
      <c r="G10" s="394">
        <v>5.5845000638332793</v>
      </c>
      <c r="H10" s="394">
        <v>9.4825856733803064</v>
      </c>
      <c r="I10" s="394">
        <v>5.6756904633080234</v>
      </c>
      <c r="J10" s="394">
        <v>3.2469861572973593</v>
      </c>
      <c r="K10" s="395" t="s">
        <v>268</v>
      </c>
      <c r="L10" s="396">
        <v>8.800481485309227</v>
      </c>
      <c r="M10" s="235"/>
      <c r="N10" s="235"/>
      <c r="O10" s="235"/>
    </row>
    <row r="11" spans="1:18" s="234" customFormat="1" ht="15" customHeight="1" x14ac:dyDescent="0.2">
      <c r="A11" s="231" t="s">
        <v>99</v>
      </c>
      <c r="B11" s="375">
        <v>59.430220797963621</v>
      </c>
      <c r="C11" s="376">
        <v>51803</v>
      </c>
      <c r="D11" s="394">
        <v>24.288168638881917</v>
      </c>
      <c r="E11" s="394">
        <v>24.83832982645793</v>
      </c>
      <c r="F11" s="394">
        <v>17.311738702391754</v>
      </c>
      <c r="G11" s="394">
        <v>5.8317085883056965</v>
      </c>
      <c r="H11" s="394">
        <v>12.329401772098141</v>
      </c>
      <c r="I11" s="394">
        <v>4.1271741018859913</v>
      </c>
      <c r="J11" s="394">
        <v>2.1832712391174258</v>
      </c>
      <c r="K11" s="395" t="s">
        <v>268</v>
      </c>
      <c r="L11" s="396">
        <v>9.0902071308611472</v>
      </c>
      <c r="N11" s="235"/>
      <c r="O11" s="235"/>
    </row>
    <row r="12" spans="1:18" s="234" customFormat="1" ht="15" customHeight="1" x14ac:dyDescent="0.2">
      <c r="A12" s="231" t="s">
        <v>100</v>
      </c>
      <c r="B12" s="375">
        <v>58.460960506065277</v>
      </c>
      <c r="C12" s="376">
        <v>239528</v>
      </c>
      <c r="D12" s="394">
        <v>19.269563474833838</v>
      </c>
      <c r="E12" s="394">
        <v>22.879579840352694</v>
      </c>
      <c r="F12" s="394">
        <v>24.950736448348419</v>
      </c>
      <c r="G12" s="394">
        <v>5.9312481213052335</v>
      </c>
      <c r="H12" s="394">
        <v>9.1901573093751043</v>
      </c>
      <c r="I12" s="394">
        <v>5.6026852810527368</v>
      </c>
      <c r="J12" s="394">
        <v>3.2363648508733842</v>
      </c>
      <c r="K12" s="395" t="s">
        <v>268</v>
      </c>
      <c r="L12" s="396">
        <v>8.939664673858589</v>
      </c>
      <c r="N12" s="235"/>
      <c r="O12" s="235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375">
        <v>51.252410709631832</v>
      </c>
      <c r="C13" s="376">
        <v>87643</v>
      </c>
      <c r="D13" s="394">
        <v>19.625069885786658</v>
      </c>
      <c r="E13" s="394">
        <v>25.668906815147814</v>
      </c>
      <c r="F13" s="394">
        <v>15.628173385210456</v>
      </c>
      <c r="G13" s="394">
        <v>5.2177584062617663</v>
      </c>
      <c r="H13" s="394">
        <v>16.428009082299784</v>
      </c>
      <c r="I13" s="394">
        <v>4.5924945517611215</v>
      </c>
      <c r="J13" s="394">
        <v>2.6311285556176762</v>
      </c>
      <c r="K13" s="395" t="s">
        <v>268</v>
      </c>
      <c r="L13" s="396">
        <v>10.208459317914723</v>
      </c>
      <c r="N13" s="235"/>
      <c r="O13" s="235"/>
    </row>
    <row r="14" spans="1:18" s="234" customFormat="1" ht="15" customHeight="1" x14ac:dyDescent="0.2">
      <c r="A14" s="231" t="s">
        <v>102</v>
      </c>
      <c r="B14" s="375">
        <v>55.676317401960787</v>
      </c>
      <c r="C14" s="376">
        <v>72050</v>
      </c>
      <c r="D14" s="394">
        <v>24.151283830673144</v>
      </c>
      <c r="E14" s="394">
        <v>22.312283136710619</v>
      </c>
      <c r="F14" s="394">
        <v>18.320610687022899</v>
      </c>
      <c r="G14" s="394">
        <v>6.4455239417071475</v>
      </c>
      <c r="H14" s="394">
        <v>12.598195697432338</v>
      </c>
      <c r="I14" s="394">
        <v>4.3733518390006942</v>
      </c>
      <c r="J14" s="394">
        <v>2.2345593337959753</v>
      </c>
      <c r="K14" s="395" t="s">
        <v>268</v>
      </c>
      <c r="L14" s="396">
        <v>9.5641915336571817</v>
      </c>
      <c r="N14" s="235"/>
      <c r="O14" s="235"/>
    </row>
    <row r="15" spans="1:18" s="234" customFormat="1" ht="15" customHeight="1" x14ac:dyDescent="0.2">
      <c r="A15" s="231" t="s">
        <v>103</v>
      </c>
      <c r="B15" s="375">
        <v>57.73851196537678</v>
      </c>
      <c r="C15" s="376">
        <v>71974</v>
      </c>
      <c r="D15" s="394">
        <v>27.111179036874429</v>
      </c>
      <c r="E15" s="394">
        <v>23.061105399171925</v>
      </c>
      <c r="F15" s="394">
        <v>19.243059993886682</v>
      </c>
      <c r="G15" s="394">
        <v>5.8104315447244836</v>
      </c>
      <c r="H15" s="394">
        <v>10.902548142384751</v>
      </c>
      <c r="I15" s="394">
        <v>4.1125962152999689</v>
      </c>
      <c r="J15" s="394">
        <v>1.9493150304276545</v>
      </c>
      <c r="K15" s="395" t="s">
        <v>268</v>
      </c>
      <c r="L15" s="396">
        <v>7.8097646372301117</v>
      </c>
      <c r="N15" s="235"/>
      <c r="O15" s="235"/>
    </row>
    <row r="16" spans="1:18" s="234" customFormat="1" ht="16.899999999999999" customHeight="1" x14ac:dyDescent="0.2">
      <c r="A16" s="231" t="s">
        <v>104</v>
      </c>
      <c r="B16" s="375">
        <v>53.657699015877888</v>
      </c>
      <c r="C16" s="376">
        <v>58729</v>
      </c>
      <c r="D16" s="394">
        <v>20.041206218392958</v>
      </c>
      <c r="E16" s="394">
        <v>26.761906383558376</v>
      </c>
      <c r="F16" s="394">
        <v>17.476885354765106</v>
      </c>
      <c r="G16" s="394">
        <v>5.0928842650138773</v>
      </c>
      <c r="H16" s="394">
        <v>13.240477447257742</v>
      </c>
      <c r="I16" s="394">
        <v>5.0588295390692846</v>
      </c>
      <c r="J16" s="394">
        <v>2.4212910146605595</v>
      </c>
      <c r="K16" s="395" t="s">
        <v>268</v>
      </c>
      <c r="L16" s="396">
        <v>9.9065197772820923</v>
      </c>
      <c r="N16" s="235"/>
      <c r="O16" s="235"/>
    </row>
    <row r="17" spans="1:22" s="234" customFormat="1" ht="15" customHeight="1" x14ac:dyDescent="0.2">
      <c r="A17" s="231" t="s">
        <v>105</v>
      </c>
      <c r="B17" s="375">
        <v>73.653103171827965</v>
      </c>
      <c r="C17" s="376">
        <v>172065</v>
      </c>
      <c r="D17" s="394">
        <v>24.404149594629938</v>
      </c>
      <c r="E17" s="394">
        <v>14.366082585069595</v>
      </c>
      <c r="F17" s="394">
        <v>36.587917356812831</v>
      </c>
      <c r="G17" s="394">
        <v>5.6902914596228173</v>
      </c>
      <c r="H17" s="394">
        <v>4.0002324702873908</v>
      </c>
      <c r="I17" s="394">
        <v>4.9777700287681981</v>
      </c>
      <c r="J17" s="394">
        <v>3.2179699532153547</v>
      </c>
      <c r="K17" s="395" t="s">
        <v>268</v>
      </c>
      <c r="L17" s="396">
        <v>6.7555865515938747</v>
      </c>
      <c r="N17" s="235"/>
      <c r="O17" s="235"/>
    </row>
    <row r="18" spans="1:22" ht="18" customHeight="1" x14ac:dyDescent="0.25">
      <c r="A18" s="238" t="s">
        <v>106</v>
      </c>
      <c r="B18" s="380">
        <v>60.367794048790614</v>
      </c>
      <c r="C18" s="381">
        <v>1068513</v>
      </c>
      <c r="D18" s="397">
        <v>21.695290557999762</v>
      </c>
      <c r="E18" s="397">
        <v>21.467778117814195</v>
      </c>
      <c r="F18" s="397">
        <v>24.809899364818211</v>
      </c>
      <c r="G18" s="397">
        <v>5.6944557529950499</v>
      </c>
      <c r="H18" s="397">
        <v>9.4970299846609265</v>
      </c>
      <c r="I18" s="397">
        <v>5.2798608907893492</v>
      </c>
      <c r="J18" s="397">
        <v>2.9320186090389164</v>
      </c>
      <c r="K18" s="398" t="s">
        <v>268</v>
      </c>
      <c r="L18" s="399">
        <v>8.6236667218835894</v>
      </c>
      <c r="N18" s="407"/>
      <c r="O18" s="407"/>
      <c r="P18" s="408"/>
      <c r="Q18" s="408"/>
      <c r="R18" s="408"/>
      <c r="S18" s="408"/>
      <c r="T18" s="408"/>
      <c r="U18" s="408"/>
      <c r="V18" s="408"/>
    </row>
    <row r="19" spans="1:22" s="234" customFormat="1" ht="15" customHeight="1" x14ac:dyDescent="0.2">
      <c r="A19" s="231" t="s">
        <v>107</v>
      </c>
      <c r="B19" s="375">
        <v>65.038604641159651</v>
      </c>
      <c r="C19" s="376">
        <v>180449</v>
      </c>
      <c r="D19" s="394">
        <v>41.539160649269327</v>
      </c>
      <c r="E19" s="394">
        <v>16.127548504009443</v>
      </c>
      <c r="F19" s="394">
        <v>20.633530803717392</v>
      </c>
      <c r="G19" s="394">
        <v>6.8168845490969741</v>
      </c>
      <c r="H19" s="394">
        <v>5.4187055622364211</v>
      </c>
      <c r="I19" s="394">
        <v>2.5286923174969105</v>
      </c>
      <c r="J19" s="394">
        <v>1.4768715814440645</v>
      </c>
      <c r="K19" s="395" t="s">
        <v>268</v>
      </c>
      <c r="L19" s="396">
        <v>5.4586060327294694</v>
      </c>
      <c r="N19" s="235"/>
      <c r="O19" s="235"/>
    </row>
    <row r="20" spans="1:22" s="234" customFormat="1" ht="15" customHeight="1" x14ac:dyDescent="0.2">
      <c r="A20" s="231" t="s">
        <v>108</v>
      </c>
      <c r="B20" s="375">
        <v>69.341181091446785</v>
      </c>
      <c r="C20" s="376">
        <v>119406</v>
      </c>
      <c r="D20" s="394">
        <v>38.245146810043046</v>
      </c>
      <c r="E20" s="394">
        <v>15.400398639934343</v>
      </c>
      <c r="F20" s="394">
        <v>24.127765773914209</v>
      </c>
      <c r="G20" s="394">
        <v>6.5917960571495566</v>
      </c>
      <c r="H20" s="394">
        <v>5.4544997738807099</v>
      </c>
      <c r="I20" s="394">
        <v>2.8482655812940725</v>
      </c>
      <c r="J20" s="394">
        <v>1.5995846104885851</v>
      </c>
      <c r="K20" s="395" t="s">
        <v>268</v>
      </c>
      <c r="L20" s="396">
        <v>5.7325427532954789</v>
      </c>
      <c r="N20" s="235"/>
      <c r="O20" s="235"/>
    </row>
    <row r="21" spans="1:22" s="234" customFormat="1" ht="15" customHeight="1" x14ac:dyDescent="0.2">
      <c r="A21" s="231" t="s">
        <v>81</v>
      </c>
      <c r="B21" s="375">
        <v>62.04419253561322</v>
      </c>
      <c r="C21" s="376">
        <v>155114</v>
      </c>
      <c r="D21" s="394">
        <v>23.079799373364107</v>
      </c>
      <c r="E21" s="394">
        <v>22.993411297497325</v>
      </c>
      <c r="F21" s="394">
        <v>23.570406281831428</v>
      </c>
      <c r="G21" s="394">
        <v>6.4739481929419656</v>
      </c>
      <c r="H21" s="394">
        <v>9.1745425944788987</v>
      </c>
      <c r="I21" s="394">
        <v>4.0718439341387622</v>
      </c>
      <c r="J21" s="394">
        <v>2.4620601622032825</v>
      </c>
      <c r="K21" s="395" t="s">
        <v>268</v>
      </c>
      <c r="L21" s="396">
        <v>8.173988163544232</v>
      </c>
      <c r="N21" s="235"/>
      <c r="O21" s="235"/>
    </row>
    <row r="22" spans="1:22" s="234" customFormat="1" ht="15" customHeight="1" x14ac:dyDescent="0.2">
      <c r="A22" s="231" t="s">
        <v>109</v>
      </c>
      <c r="B22" s="375">
        <v>62.334071426672388</v>
      </c>
      <c r="C22" s="376">
        <v>162996</v>
      </c>
      <c r="D22" s="394">
        <v>32.159684900242951</v>
      </c>
      <c r="E22" s="394">
        <v>16.892439078259589</v>
      </c>
      <c r="F22" s="394">
        <v>24.255809958526591</v>
      </c>
      <c r="G22" s="394">
        <v>6.3529166359910665</v>
      </c>
      <c r="H22" s="394">
        <v>7.6719674102431963</v>
      </c>
      <c r="I22" s="394">
        <v>3.4436427887800929</v>
      </c>
      <c r="J22" s="394">
        <v>1.787773933102653</v>
      </c>
      <c r="K22" s="395" t="s">
        <v>268</v>
      </c>
      <c r="L22" s="396">
        <v>7.4357652948538622</v>
      </c>
      <c r="N22" s="235"/>
      <c r="O22" s="235"/>
    </row>
    <row r="23" spans="1:22" s="234" customFormat="1" ht="15" customHeight="1" x14ac:dyDescent="0.2">
      <c r="A23" s="231" t="s">
        <v>110</v>
      </c>
      <c r="B23" s="375">
        <v>59.279343411079942</v>
      </c>
      <c r="C23" s="376">
        <v>112387</v>
      </c>
      <c r="D23" s="394">
        <v>25.925596376805149</v>
      </c>
      <c r="E23" s="394">
        <v>22.886098926032368</v>
      </c>
      <c r="F23" s="394">
        <v>21.552314769501809</v>
      </c>
      <c r="G23" s="394">
        <v>5.7506651125130128</v>
      </c>
      <c r="H23" s="394">
        <v>9.9281945420733706</v>
      </c>
      <c r="I23" s="394">
        <v>4.0146992089832452</v>
      </c>
      <c r="J23" s="394">
        <v>1.8391806881578832</v>
      </c>
      <c r="K23" s="395" t="s">
        <v>268</v>
      </c>
      <c r="L23" s="396">
        <v>8.1032503759331593</v>
      </c>
      <c r="N23" s="235"/>
      <c r="O23" s="235"/>
    </row>
    <row r="24" spans="1:22" s="234" customFormat="1" ht="15" customHeight="1" x14ac:dyDescent="0.2">
      <c r="A24" s="231" t="s">
        <v>82</v>
      </c>
      <c r="B24" s="375">
        <v>62.068246784182946</v>
      </c>
      <c r="C24" s="376">
        <v>124262</v>
      </c>
      <c r="D24" s="394">
        <v>41.591958925496129</v>
      </c>
      <c r="E24" s="394">
        <v>17.170977450869938</v>
      </c>
      <c r="F24" s="394">
        <v>15.998454877597334</v>
      </c>
      <c r="G24" s="394">
        <v>6.7776150391913852</v>
      </c>
      <c r="H24" s="394">
        <v>7.408540020279732</v>
      </c>
      <c r="I24" s="394">
        <v>2.8447956736572726</v>
      </c>
      <c r="J24" s="394">
        <v>1.8122998181262173</v>
      </c>
      <c r="K24" s="395" t="s">
        <v>268</v>
      </c>
      <c r="L24" s="396">
        <v>6.3953581947819931</v>
      </c>
      <c r="N24" s="235"/>
      <c r="O24" s="235"/>
    </row>
    <row r="25" spans="1:22" s="234" customFormat="1" ht="15" customHeight="1" x14ac:dyDescent="0.2">
      <c r="A25" s="231" t="s">
        <v>111</v>
      </c>
      <c r="B25" s="375">
        <v>62.237931622244744</v>
      </c>
      <c r="C25" s="376">
        <v>68773</v>
      </c>
      <c r="D25" s="394">
        <v>39.908103470838846</v>
      </c>
      <c r="E25" s="394">
        <v>16.478850711761883</v>
      </c>
      <c r="F25" s="394">
        <v>16.952873947624795</v>
      </c>
      <c r="G25" s="394">
        <v>6.4691085164235966</v>
      </c>
      <c r="H25" s="394">
        <v>8.215433382286653</v>
      </c>
      <c r="I25" s="394">
        <v>3.1611242784232183</v>
      </c>
      <c r="J25" s="394">
        <v>1.6939787416573364</v>
      </c>
      <c r="K25" s="395" t="s">
        <v>268</v>
      </c>
      <c r="L25" s="396">
        <v>7.1205269509836713</v>
      </c>
      <c r="N25" s="235"/>
      <c r="O25" s="235"/>
    </row>
    <row r="26" spans="1:22" s="234" customFormat="1" ht="15" customHeight="1" x14ac:dyDescent="0.2">
      <c r="A26" s="231" t="s">
        <v>112</v>
      </c>
      <c r="B26" s="375">
        <v>61.285154061624645</v>
      </c>
      <c r="C26" s="376">
        <v>162627</v>
      </c>
      <c r="D26" s="394">
        <v>25.80506311990014</v>
      </c>
      <c r="E26" s="394">
        <v>22.108260006026057</v>
      </c>
      <c r="F26" s="394">
        <v>21.423871804804861</v>
      </c>
      <c r="G26" s="394">
        <v>6.5659453842227915</v>
      </c>
      <c r="H26" s="394">
        <v>9.6416954134307336</v>
      </c>
      <c r="I26" s="394">
        <v>3.7945728569056798</v>
      </c>
      <c r="J26" s="394">
        <v>2.037792002558001</v>
      </c>
      <c r="K26" s="395" t="s">
        <v>268</v>
      </c>
      <c r="L26" s="396">
        <v>8.6227994121517337</v>
      </c>
      <c r="N26" s="235"/>
      <c r="O26" s="235"/>
    </row>
    <row r="27" spans="1:22" s="234" customFormat="1" ht="15" customHeight="1" x14ac:dyDescent="0.2">
      <c r="A27" s="231" t="s">
        <v>83</v>
      </c>
      <c r="B27" s="375">
        <v>56.310403262107137</v>
      </c>
      <c r="C27" s="376">
        <v>168654</v>
      </c>
      <c r="D27" s="394">
        <v>31.311442361284048</v>
      </c>
      <c r="E27" s="394">
        <v>19.464109952921365</v>
      </c>
      <c r="F27" s="394">
        <v>18.026254936141449</v>
      </c>
      <c r="G27" s="394">
        <v>7.1050790375561803</v>
      </c>
      <c r="H27" s="394">
        <v>10.072693206209161</v>
      </c>
      <c r="I27" s="394">
        <v>3.7129270577632307</v>
      </c>
      <c r="J27" s="394">
        <v>1.8333392626323715</v>
      </c>
      <c r="K27" s="395" t="s">
        <v>268</v>
      </c>
      <c r="L27" s="396">
        <v>8.4741541854921909</v>
      </c>
      <c r="N27" s="235"/>
      <c r="O27" s="235"/>
    </row>
    <row r="28" spans="1:22" s="234" customFormat="1" ht="15" customHeight="1" x14ac:dyDescent="0.2">
      <c r="A28" s="231" t="s">
        <v>113</v>
      </c>
      <c r="B28" s="375">
        <v>59.070451034844552</v>
      </c>
      <c r="C28" s="376">
        <v>140802</v>
      </c>
      <c r="D28" s="394">
        <v>27.440661354242131</v>
      </c>
      <c r="E28" s="394">
        <v>23.482620985497366</v>
      </c>
      <c r="F28" s="394">
        <v>20.588485959006263</v>
      </c>
      <c r="G28" s="394">
        <v>6.1831508075169381</v>
      </c>
      <c r="H28" s="394">
        <v>9.1021434354625654</v>
      </c>
      <c r="I28" s="394">
        <v>3.5979602562463602</v>
      </c>
      <c r="J28" s="394">
        <v>2.0447152739307679</v>
      </c>
      <c r="K28" s="395" t="s">
        <v>268</v>
      </c>
      <c r="L28" s="396">
        <v>7.5602619280976127</v>
      </c>
      <c r="N28" s="235"/>
      <c r="O28" s="235"/>
    </row>
    <row r="29" spans="1:22" s="234" customFormat="1" ht="15" customHeight="1" x14ac:dyDescent="0.2">
      <c r="A29" s="231" t="s">
        <v>114</v>
      </c>
      <c r="B29" s="375">
        <v>63.465467520406669</v>
      </c>
      <c r="C29" s="376">
        <v>64468</v>
      </c>
      <c r="D29" s="394">
        <v>46.011974933300245</v>
      </c>
      <c r="E29" s="394">
        <v>15.44642303158156</v>
      </c>
      <c r="F29" s="394">
        <v>14.669293292796425</v>
      </c>
      <c r="G29" s="394">
        <v>6.8095799466401932</v>
      </c>
      <c r="H29" s="394">
        <v>7.3338710678165917</v>
      </c>
      <c r="I29" s="394">
        <v>2.508221132965192</v>
      </c>
      <c r="J29" s="394">
        <v>1.5449525345908048</v>
      </c>
      <c r="K29" s="395" t="s">
        <v>268</v>
      </c>
      <c r="L29" s="396">
        <v>5.6756840603089911</v>
      </c>
      <c r="N29" s="235"/>
      <c r="O29" s="235"/>
    </row>
    <row r="30" spans="1:22" s="234" customFormat="1" ht="15" customHeight="1" x14ac:dyDescent="0.2">
      <c r="A30" s="231" t="s">
        <v>115</v>
      </c>
      <c r="B30" s="375">
        <v>60.311068388281242</v>
      </c>
      <c r="C30" s="376">
        <v>138292</v>
      </c>
      <c r="D30" s="394">
        <v>35.871200069418329</v>
      </c>
      <c r="E30" s="394">
        <v>13.770861655048739</v>
      </c>
      <c r="F30" s="394">
        <v>22.678101408613657</v>
      </c>
      <c r="G30" s="394">
        <v>6.6496977410117717</v>
      </c>
      <c r="H30" s="394">
        <v>8.0489109999132271</v>
      </c>
      <c r="I30" s="394">
        <v>3.5764903248199462</v>
      </c>
      <c r="J30" s="394">
        <v>2.2922511786654325</v>
      </c>
      <c r="K30" s="395" t="s">
        <v>268</v>
      </c>
      <c r="L30" s="396">
        <v>7.1124866225088939</v>
      </c>
      <c r="N30" s="235"/>
      <c r="O30" s="235"/>
    </row>
    <row r="31" spans="1:22" s="234" customFormat="1" ht="15" customHeight="1" x14ac:dyDescent="0.2">
      <c r="A31" s="231" t="s">
        <v>116</v>
      </c>
      <c r="B31" s="375">
        <v>58.325138461407477</v>
      </c>
      <c r="C31" s="376">
        <v>271756</v>
      </c>
      <c r="D31" s="394">
        <v>25.649847657457425</v>
      </c>
      <c r="E31" s="394">
        <v>23.589543561135727</v>
      </c>
      <c r="F31" s="394">
        <v>18.60271714331974</v>
      </c>
      <c r="G31" s="394">
        <v>5.8725474322554057</v>
      </c>
      <c r="H31" s="394">
        <v>11.460280545783718</v>
      </c>
      <c r="I31" s="394">
        <v>4.037813332548315</v>
      </c>
      <c r="J31" s="394">
        <v>2.2468685144026259</v>
      </c>
      <c r="K31" s="395" t="s">
        <v>268</v>
      </c>
      <c r="L31" s="396">
        <v>8.5403818130970439</v>
      </c>
      <c r="N31" s="235"/>
      <c r="O31" s="235"/>
    </row>
    <row r="32" spans="1:22" s="234" customFormat="1" ht="15" customHeight="1" x14ac:dyDescent="0.2">
      <c r="A32" s="231" t="s">
        <v>117</v>
      </c>
      <c r="B32" s="375">
        <v>61.529287603939409</v>
      </c>
      <c r="C32" s="376">
        <v>129029</v>
      </c>
      <c r="D32" s="394">
        <v>29.176386703764269</v>
      </c>
      <c r="E32" s="394">
        <v>20.534918506692293</v>
      </c>
      <c r="F32" s="394">
        <v>17.660370924365839</v>
      </c>
      <c r="G32" s="394">
        <v>6.6946190391307381</v>
      </c>
      <c r="H32" s="394">
        <v>10.406187756240845</v>
      </c>
      <c r="I32" s="394">
        <v>4.4199366033992362</v>
      </c>
      <c r="J32" s="394">
        <v>2.4079858016414915</v>
      </c>
      <c r="K32" s="395" t="s">
        <v>268</v>
      </c>
      <c r="L32" s="396">
        <v>8.6995946647652858</v>
      </c>
      <c r="N32" s="235"/>
      <c r="O32" s="235"/>
    </row>
    <row r="33" spans="1:22" s="234" customFormat="1" ht="15" customHeight="1" x14ac:dyDescent="0.2">
      <c r="A33" s="231" t="s">
        <v>118</v>
      </c>
      <c r="B33" s="375">
        <v>60.459774070600794</v>
      </c>
      <c r="C33" s="376">
        <v>139671</v>
      </c>
      <c r="D33" s="394">
        <v>33.447172283437503</v>
      </c>
      <c r="E33" s="394">
        <v>17.929992625527131</v>
      </c>
      <c r="F33" s="394">
        <v>21.07022932462716</v>
      </c>
      <c r="G33" s="394">
        <v>7.0243643991952514</v>
      </c>
      <c r="H33" s="394">
        <v>8.1126361234615629</v>
      </c>
      <c r="I33" s="394">
        <v>3.5819891029633926</v>
      </c>
      <c r="J33" s="394">
        <v>1.9782202461498806</v>
      </c>
      <c r="K33" s="395" t="s">
        <v>268</v>
      </c>
      <c r="L33" s="396">
        <v>6.8553958946381135</v>
      </c>
      <c r="N33" s="235"/>
      <c r="O33" s="235"/>
    </row>
    <row r="34" spans="1:22" s="234" customFormat="1" ht="15" customHeight="1" x14ac:dyDescent="0.2">
      <c r="A34" s="231" t="s">
        <v>119</v>
      </c>
      <c r="B34" s="375">
        <v>64.941782973501418</v>
      </c>
      <c r="C34" s="376">
        <v>219840</v>
      </c>
      <c r="D34" s="394">
        <v>34.427310771470161</v>
      </c>
      <c r="E34" s="394">
        <v>19.712063318777293</v>
      </c>
      <c r="F34" s="394">
        <v>23.316502911208151</v>
      </c>
      <c r="G34" s="394">
        <v>6.027565502183406</v>
      </c>
      <c r="H34" s="394">
        <v>5.6090793304221256</v>
      </c>
      <c r="I34" s="394">
        <v>3.411117176128093</v>
      </c>
      <c r="J34" s="394">
        <v>1.7676491994177583</v>
      </c>
      <c r="K34" s="395" t="s">
        <v>268</v>
      </c>
      <c r="L34" s="396">
        <v>5.7287117903930129</v>
      </c>
      <c r="N34" s="235"/>
      <c r="O34" s="235"/>
    </row>
    <row r="35" spans="1:22" s="234" customFormat="1" ht="15" customHeight="1" x14ac:dyDescent="0.2">
      <c r="A35" s="231" t="s">
        <v>120</v>
      </c>
      <c r="B35" s="375">
        <v>59.630039069291406</v>
      </c>
      <c r="C35" s="376">
        <v>180221</v>
      </c>
      <c r="D35" s="394">
        <v>23.928953895494974</v>
      </c>
      <c r="E35" s="394">
        <v>25.299493399770284</v>
      </c>
      <c r="F35" s="394">
        <v>20.873261162683594</v>
      </c>
      <c r="G35" s="394">
        <v>5.9055271028348528</v>
      </c>
      <c r="H35" s="394">
        <v>9.8157262472186915</v>
      </c>
      <c r="I35" s="394">
        <v>4.1099538899462331</v>
      </c>
      <c r="J35" s="394">
        <v>2.0114193129546503</v>
      </c>
      <c r="K35" s="395" t="s">
        <v>268</v>
      </c>
      <c r="L35" s="396">
        <v>8.0556649890967194</v>
      </c>
      <c r="N35" s="235"/>
      <c r="O35" s="235"/>
    </row>
    <row r="36" spans="1:22" s="234" customFormat="1" ht="15" customHeight="1" x14ac:dyDescent="0.2">
      <c r="A36" s="243" t="s">
        <v>121</v>
      </c>
      <c r="B36" s="379">
        <v>64.982888170850615</v>
      </c>
      <c r="C36" s="376">
        <v>135029</v>
      </c>
      <c r="D36" s="394">
        <v>35.558287478985996</v>
      </c>
      <c r="E36" s="394">
        <v>17.773219086270355</v>
      </c>
      <c r="F36" s="394">
        <v>22.08562605070022</v>
      </c>
      <c r="G36" s="394">
        <v>6.6911552333202495</v>
      </c>
      <c r="H36" s="394">
        <v>6.6911552333202495</v>
      </c>
      <c r="I36" s="394">
        <v>3.2015344851846641</v>
      </c>
      <c r="J36" s="394">
        <v>1.7744336401809981</v>
      </c>
      <c r="K36" s="395" t="s">
        <v>268</v>
      </c>
      <c r="L36" s="396">
        <v>6.2245887920372658</v>
      </c>
      <c r="N36" s="235"/>
      <c r="O36" s="235"/>
      <c r="P36" s="237"/>
      <c r="Q36" s="237"/>
      <c r="R36" s="237"/>
    </row>
    <row r="37" spans="1:22" ht="18" customHeight="1" x14ac:dyDescent="0.25">
      <c r="A37" s="245" t="s">
        <v>122</v>
      </c>
      <c r="B37" s="388">
        <v>61.453268928766427</v>
      </c>
      <c r="C37" s="381">
        <v>2673776</v>
      </c>
      <c r="D37" s="397">
        <v>31.815716799013828</v>
      </c>
      <c r="E37" s="397">
        <v>19.766165901706049</v>
      </c>
      <c r="F37" s="397">
        <v>20.735506639299629</v>
      </c>
      <c r="G37" s="397">
        <v>6.44006827797093</v>
      </c>
      <c r="H37" s="397">
        <v>8.4278563350108602</v>
      </c>
      <c r="I37" s="397">
        <v>3.5561692527721096</v>
      </c>
      <c r="J37" s="397">
        <v>1.9495275595263029</v>
      </c>
      <c r="K37" s="398" t="s">
        <v>268</v>
      </c>
      <c r="L37" s="399">
        <v>7.3089892347002889</v>
      </c>
      <c r="N37" s="407"/>
      <c r="O37" s="407"/>
      <c r="P37" s="408"/>
      <c r="Q37" s="408"/>
      <c r="R37" s="408"/>
      <c r="S37" s="408"/>
      <c r="T37" s="408"/>
      <c r="U37" s="408"/>
      <c r="V37" s="408"/>
    </row>
    <row r="38" spans="1:22" ht="18" customHeight="1" thickBot="1" x14ac:dyDescent="0.3">
      <c r="A38" s="247" t="s">
        <v>123</v>
      </c>
      <c r="B38" s="387">
        <v>61.139340027186684</v>
      </c>
      <c r="C38" s="384">
        <v>3742289</v>
      </c>
      <c r="D38" s="400">
        <v>28.926093094360162</v>
      </c>
      <c r="E38" s="400">
        <v>20.252016880577635</v>
      </c>
      <c r="F38" s="400">
        <v>21.898843194633017</v>
      </c>
      <c r="G38" s="400">
        <v>6.227178072030247</v>
      </c>
      <c r="H38" s="400">
        <v>8.733130979462036</v>
      </c>
      <c r="I38" s="400">
        <v>4.0483244345907012</v>
      </c>
      <c r="J38" s="400">
        <v>2.2300522487707388</v>
      </c>
      <c r="K38" s="401" t="s">
        <v>268</v>
      </c>
      <c r="L38" s="402">
        <v>7.6843610955754622</v>
      </c>
      <c r="N38" s="407"/>
      <c r="O38" s="407"/>
      <c r="P38" s="408"/>
      <c r="Q38" s="408"/>
      <c r="R38" s="408"/>
      <c r="S38" s="408"/>
      <c r="T38" s="408"/>
      <c r="U38" s="408"/>
      <c r="V38" s="408"/>
    </row>
    <row r="39" spans="1:22" ht="15" customHeight="1" thickTop="1" x14ac:dyDescent="0.25">
      <c r="A39" s="250" t="s">
        <v>124</v>
      </c>
      <c r="B39" s="232"/>
      <c r="C39" s="233"/>
      <c r="D39" s="394"/>
      <c r="E39" s="394"/>
      <c r="F39" s="394"/>
      <c r="G39" s="394"/>
      <c r="H39" s="394"/>
      <c r="I39" s="394"/>
      <c r="J39" s="394"/>
      <c r="K39" s="403"/>
      <c r="L39" s="396"/>
      <c r="N39" s="235"/>
      <c r="O39" s="235"/>
    </row>
    <row r="40" spans="1:22" ht="15" customHeight="1" x14ac:dyDescent="0.25">
      <c r="A40" s="250" t="s">
        <v>136</v>
      </c>
      <c r="B40" s="232">
        <v>61.561122119082846</v>
      </c>
      <c r="C40" s="233">
        <v>4266501</v>
      </c>
      <c r="D40" s="394">
        <v>27.073519964017351</v>
      </c>
      <c r="E40" s="394">
        <v>18.254888490592176</v>
      </c>
      <c r="F40" s="394">
        <v>24.258027831236884</v>
      </c>
      <c r="G40" s="394">
        <v>7.0848922805830812</v>
      </c>
      <c r="H40" s="394">
        <v>8.3342532909285616</v>
      </c>
      <c r="I40" s="394">
        <v>4.3696931044900733</v>
      </c>
      <c r="J40" s="394">
        <v>2.4404072564380037</v>
      </c>
      <c r="K40" s="395" t="s">
        <v>268</v>
      </c>
      <c r="L40" s="396">
        <v>8.1843177817138688</v>
      </c>
      <c r="N40" s="407"/>
      <c r="O40" s="407"/>
      <c r="P40" s="408"/>
      <c r="Q40" s="408"/>
      <c r="R40" s="408"/>
      <c r="S40" s="408"/>
      <c r="T40" s="408"/>
      <c r="U40" s="408"/>
      <c r="V40" s="408"/>
    </row>
    <row r="41" spans="1:22" ht="15" customHeight="1" x14ac:dyDescent="0.25">
      <c r="A41" s="252" t="s">
        <v>142</v>
      </c>
      <c r="B41" s="253">
        <v>61.363335109562847</v>
      </c>
      <c r="C41" s="254">
        <v>8008790</v>
      </c>
      <c r="D41" s="404">
        <v>27.939176829458635</v>
      </c>
      <c r="E41" s="404">
        <v>19.188092083822898</v>
      </c>
      <c r="F41" s="404">
        <v>23.155645234798268</v>
      </c>
      <c r="G41" s="404">
        <v>6.6841058387097183</v>
      </c>
      <c r="H41" s="404">
        <v>8.5206379490534783</v>
      </c>
      <c r="I41" s="404">
        <v>4.2195262954828383</v>
      </c>
      <c r="J41" s="404">
        <v>2.3421141021302843</v>
      </c>
      <c r="K41" s="405" t="s">
        <v>268</v>
      </c>
      <c r="L41" s="406">
        <v>7.9507016665438845</v>
      </c>
      <c r="N41" s="235"/>
      <c r="O41" s="235"/>
    </row>
    <row r="42" spans="1:22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N42" s="235"/>
    </row>
    <row r="43" spans="1:22" ht="12" customHeight="1" x14ac:dyDescent="0.25">
      <c r="A43" s="257"/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22" x14ac:dyDescent="0.25">
      <c r="A44" s="258" t="s">
        <v>125</v>
      </c>
      <c r="B44" s="257"/>
      <c r="C44" s="257"/>
      <c r="D44" s="259"/>
      <c r="E44" s="259"/>
      <c r="F44" s="259"/>
      <c r="G44" s="259"/>
      <c r="H44" s="259"/>
      <c r="I44" s="259"/>
      <c r="J44" s="259"/>
      <c r="K44" s="259"/>
    </row>
    <row r="45" spans="1:22" x14ac:dyDescent="0.25"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22" x14ac:dyDescent="0.25">
      <c r="A46" s="257"/>
      <c r="B46" s="257"/>
      <c r="C46" s="260"/>
      <c r="D46" s="260"/>
      <c r="E46" s="260"/>
      <c r="F46" s="260"/>
      <c r="G46" s="260"/>
      <c r="H46" s="260"/>
      <c r="I46" s="260"/>
      <c r="J46" s="260"/>
      <c r="K46" s="260"/>
      <c r="L46" s="260"/>
    </row>
    <row r="47" spans="1:22" x14ac:dyDescent="0.25">
      <c r="A47" s="257"/>
      <c r="B47" s="257"/>
      <c r="C47" s="260"/>
      <c r="D47" s="260"/>
      <c r="E47" s="260"/>
      <c r="F47" s="260"/>
      <c r="G47" s="260"/>
      <c r="H47" s="260"/>
      <c r="I47" s="260"/>
      <c r="J47" s="260"/>
      <c r="K47" s="260"/>
      <c r="L47" s="260"/>
    </row>
  </sheetData>
  <mergeCells count="13">
    <mergeCell ref="J7:J8"/>
    <mergeCell ref="K7:K8"/>
    <mergeCell ref="L7:L8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V47"/>
  <sheetViews>
    <sheetView tabSelected="1" zoomScale="90" zoomScaleNormal="90" workbookViewId="0">
      <selection sqref="A1:L45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0" width="11.85546875" style="229" customWidth="1"/>
    <col min="11" max="11" width="11.7109375" style="229" bestFit="1" customWidth="1"/>
    <col min="12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269</v>
      </c>
    </row>
    <row r="4" spans="1:18" x14ac:dyDescent="0.25">
      <c r="A4" s="230" t="s">
        <v>89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89" t="s">
        <v>8</v>
      </c>
      <c r="G7" s="495" t="s">
        <v>9</v>
      </c>
      <c r="H7" s="495" t="s">
        <v>209</v>
      </c>
      <c r="I7" s="495" t="s">
        <v>10</v>
      </c>
      <c r="J7" s="495" t="s">
        <v>24</v>
      </c>
      <c r="K7" s="497" t="s">
        <v>267</v>
      </c>
      <c r="L7" s="495" t="s">
        <v>96</v>
      </c>
    </row>
    <row r="8" spans="1:18" ht="28.5" customHeight="1" x14ac:dyDescent="0.25">
      <c r="A8" s="488"/>
      <c r="B8" s="491"/>
      <c r="C8" s="491"/>
      <c r="D8" s="496"/>
      <c r="E8" s="496"/>
      <c r="F8" s="491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375">
        <v>63.792820019979516</v>
      </c>
      <c r="C9" s="376">
        <v>150230</v>
      </c>
      <c r="D9" s="376">
        <v>32604</v>
      </c>
      <c r="E9" s="376">
        <v>28265</v>
      </c>
      <c r="F9" s="376">
        <v>42289</v>
      </c>
      <c r="G9" s="376">
        <v>8251</v>
      </c>
      <c r="H9" s="376">
        <v>11498</v>
      </c>
      <c r="I9" s="376">
        <v>9850</v>
      </c>
      <c r="J9" s="376">
        <v>4827</v>
      </c>
      <c r="K9" s="377" t="s">
        <v>268</v>
      </c>
      <c r="L9" s="378">
        <v>12646</v>
      </c>
      <c r="N9" s="235"/>
      <c r="O9" s="235"/>
    </row>
    <row r="10" spans="1:18" s="234" customFormat="1" ht="15" customHeight="1" x14ac:dyDescent="0.2">
      <c r="A10" s="231" t="s">
        <v>98</v>
      </c>
      <c r="B10" s="375">
        <v>61.107303917234056</v>
      </c>
      <c r="C10" s="376">
        <v>164491</v>
      </c>
      <c r="D10" s="376">
        <v>32600</v>
      </c>
      <c r="E10" s="376">
        <v>37844</v>
      </c>
      <c r="F10" s="376">
        <v>40110</v>
      </c>
      <c r="G10" s="376">
        <v>9186</v>
      </c>
      <c r="H10" s="376">
        <v>15598</v>
      </c>
      <c r="I10" s="376">
        <v>9336</v>
      </c>
      <c r="J10" s="376">
        <v>5341</v>
      </c>
      <c r="K10" s="377" t="s">
        <v>268</v>
      </c>
      <c r="L10" s="378">
        <v>14476</v>
      </c>
      <c r="M10" s="235"/>
      <c r="N10" s="235"/>
      <c r="O10" s="235"/>
    </row>
    <row r="11" spans="1:18" s="234" customFormat="1" ht="15" customHeight="1" x14ac:dyDescent="0.2">
      <c r="A11" s="231" t="s">
        <v>99</v>
      </c>
      <c r="B11" s="375">
        <v>59.430220797963621</v>
      </c>
      <c r="C11" s="376">
        <v>51803</v>
      </c>
      <c r="D11" s="376">
        <v>12582</v>
      </c>
      <c r="E11" s="376">
        <v>12867</v>
      </c>
      <c r="F11" s="376">
        <v>8968</v>
      </c>
      <c r="G11" s="376">
        <v>3021</v>
      </c>
      <c r="H11" s="376">
        <v>6387</v>
      </c>
      <c r="I11" s="376">
        <v>2138</v>
      </c>
      <c r="J11" s="376">
        <v>1131</v>
      </c>
      <c r="K11" s="377" t="s">
        <v>268</v>
      </c>
      <c r="L11" s="378">
        <v>4709</v>
      </c>
      <c r="N11" s="235"/>
      <c r="O11" s="235"/>
    </row>
    <row r="12" spans="1:18" s="234" customFormat="1" ht="15" customHeight="1" x14ac:dyDescent="0.2">
      <c r="A12" s="231" t="s">
        <v>100</v>
      </c>
      <c r="B12" s="375">
        <v>58.460960506065277</v>
      </c>
      <c r="C12" s="376">
        <v>239528</v>
      </c>
      <c r="D12" s="376">
        <v>46156</v>
      </c>
      <c r="E12" s="376">
        <v>54803</v>
      </c>
      <c r="F12" s="376">
        <v>59764</v>
      </c>
      <c r="G12" s="376">
        <v>14207</v>
      </c>
      <c r="H12" s="376">
        <v>22013</v>
      </c>
      <c r="I12" s="376">
        <v>13420</v>
      </c>
      <c r="J12" s="376">
        <v>7752</v>
      </c>
      <c r="K12" s="377" t="s">
        <v>268</v>
      </c>
      <c r="L12" s="378">
        <v>21413</v>
      </c>
      <c r="N12" s="235"/>
      <c r="O12" s="235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375">
        <v>51.252410709631832</v>
      </c>
      <c r="C13" s="376">
        <v>87643</v>
      </c>
      <c r="D13" s="376">
        <v>17200</v>
      </c>
      <c r="E13" s="376">
        <v>22497</v>
      </c>
      <c r="F13" s="376">
        <v>13697</v>
      </c>
      <c r="G13" s="376">
        <v>4573</v>
      </c>
      <c r="H13" s="376">
        <v>14398</v>
      </c>
      <c r="I13" s="376">
        <v>4025</v>
      </c>
      <c r="J13" s="376">
        <v>2306</v>
      </c>
      <c r="K13" s="377" t="s">
        <v>268</v>
      </c>
      <c r="L13" s="378">
        <v>8947</v>
      </c>
      <c r="N13" s="235"/>
      <c r="O13" s="235"/>
    </row>
    <row r="14" spans="1:18" s="234" customFormat="1" ht="15" customHeight="1" x14ac:dyDescent="0.2">
      <c r="A14" s="231" t="s">
        <v>102</v>
      </c>
      <c r="B14" s="375">
        <v>55.676317401960787</v>
      </c>
      <c r="C14" s="376">
        <v>72050</v>
      </c>
      <c r="D14" s="376">
        <v>17401</v>
      </c>
      <c r="E14" s="376">
        <v>16076</v>
      </c>
      <c r="F14" s="376">
        <v>13200</v>
      </c>
      <c r="G14" s="376">
        <v>4644</v>
      </c>
      <c r="H14" s="376">
        <v>9077</v>
      </c>
      <c r="I14" s="376">
        <v>3151</v>
      </c>
      <c r="J14" s="376">
        <v>1610</v>
      </c>
      <c r="K14" s="377" t="s">
        <v>268</v>
      </c>
      <c r="L14" s="378">
        <v>6891</v>
      </c>
      <c r="N14" s="235"/>
      <c r="O14" s="235"/>
    </row>
    <row r="15" spans="1:18" s="234" customFormat="1" ht="15" customHeight="1" x14ac:dyDescent="0.2">
      <c r="A15" s="231" t="s">
        <v>103</v>
      </c>
      <c r="B15" s="375">
        <v>57.73851196537678</v>
      </c>
      <c r="C15" s="376">
        <v>71974</v>
      </c>
      <c r="D15" s="376">
        <v>19513</v>
      </c>
      <c r="E15" s="376">
        <v>16598</v>
      </c>
      <c r="F15" s="376">
        <v>13850</v>
      </c>
      <c r="G15" s="376">
        <v>4182</v>
      </c>
      <c r="H15" s="376">
        <v>7847</v>
      </c>
      <c r="I15" s="376">
        <v>2960</v>
      </c>
      <c r="J15" s="376">
        <v>1403</v>
      </c>
      <c r="K15" s="377" t="s">
        <v>268</v>
      </c>
      <c r="L15" s="378">
        <v>5621</v>
      </c>
      <c r="N15" s="235"/>
      <c r="O15" s="235"/>
    </row>
    <row r="16" spans="1:18" s="234" customFormat="1" ht="16.899999999999999" customHeight="1" x14ac:dyDescent="0.2">
      <c r="A16" s="231" t="s">
        <v>104</v>
      </c>
      <c r="B16" s="375">
        <v>53.657699015877888</v>
      </c>
      <c r="C16" s="376">
        <v>58729</v>
      </c>
      <c r="D16" s="376">
        <v>11770</v>
      </c>
      <c r="E16" s="376">
        <v>15717</v>
      </c>
      <c r="F16" s="376">
        <v>10264</v>
      </c>
      <c r="G16" s="376">
        <v>2991</v>
      </c>
      <c r="H16" s="376">
        <v>7776</v>
      </c>
      <c r="I16" s="376">
        <v>2971</v>
      </c>
      <c r="J16" s="376">
        <v>1422</v>
      </c>
      <c r="K16" s="377" t="s">
        <v>268</v>
      </c>
      <c r="L16" s="378">
        <v>5818</v>
      </c>
      <c r="N16" s="235"/>
      <c r="O16" s="235"/>
    </row>
    <row r="17" spans="1:22" s="234" customFormat="1" ht="15" customHeight="1" x14ac:dyDescent="0.2">
      <c r="A17" s="231" t="s">
        <v>105</v>
      </c>
      <c r="B17" s="375">
        <v>73.653103171827965</v>
      </c>
      <c r="C17" s="376">
        <v>172065</v>
      </c>
      <c r="D17" s="376">
        <v>41991</v>
      </c>
      <c r="E17" s="376">
        <v>24719</v>
      </c>
      <c r="F17" s="376">
        <v>62955</v>
      </c>
      <c r="G17" s="376">
        <v>9791</v>
      </c>
      <c r="H17" s="376">
        <v>6883</v>
      </c>
      <c r="I17" s="376">
        <v>8565</v>
      </c>
      <c r="J17" s="376">
        <v>5537</v>
      </c>
      <c r="K17" s="377" t="s">
        <v>268</v>
      </c>
      <c r="L17" s="378">
        <v>11624</v>
      </c>
      <c r="N17" s="235"/>
      <c r="O17" s="235"/>
    </row>
    <row r="18" spans="1:22" ht="18" customHeight="1" x14ac:dyDescent="0.25">
      <c r="A18" s="238" t="s">
        <v>106</v>
      </c>
      <c r="B18" s="380">
        <v>60.367794048790614</v>
      </c>
      <c r="C18" s="381">
        <v>1068513</v>
      </c>
      <c r="D18" s="381">
        <v>231817</v>
      </c>
      <c r="E18" s="381">
        <v>229386</v>
      </c>
      <c r="F18" s="381">
        <v>265097</v>
      </c>
      <c r="G18" s="381">
        <v>60846</v>
      </c>
      <c r="H18" s="381">
        <v>101477</v>
      </c>
      <c r="I18" s="381">
        <v>56416</v>
      </c>
      <c r="J18" s="381">
        <v>31329</v>
      </c>
      <c r="K18" s="382" t="s">
        <v>268</v>
      </c>
      <c r="L18" s="383">
        <v>92145</v>
      </c>
      <c r="N18" s="407"/>
      <c r="O18" s="407"/>
      <c r="P18" s="407"/>
      <c r="Q18" s="407"/>
      <c r="R18" s="407"/>
      <c r="S18" s="407"/>
      <c r="T18" s="407"/>
      <c r="U18" s="407"/>
      <c r="V18" s="407"/>
    </row>
    <row r="19" spans="1:22" s="234" customFormat="1" ht="15" customHeight="1" x14ac:dyDescent="0.2">
      <c r="A19" s="231" t="s">
        <v>107</v>
      </c>
      <c r="B19" s="375">
        <v>65.038604641159651</v>
      </c>
      <c r="C19" s="376">
        <v>180449</v>
      </c>
      <c r="D19" s="376">
        <v>74957</v>
      </c>
      <c r="E19" s="376">
        <v>29102</v>
      </c>
      <c r="F19" s="376">
        <v>37233</v>
      </c>
      <c r="G19" s="376">
        <v>12301</v>
      </c>
      <c r="H19" s="376">
        <v>9778</v>
      </c>
      <c r="I19" s="376">
        <v>4563</v>
      </c>
      <c r="J19" s="376">
        <v>2665</v>
      </c>
      <c r="K19" s="377" t="s">
        <v>268</v>
      </c>
      <c r="L19" s="378">
        <v>9850</v>
      </c>
      <c r="N19" s="235"/>
      <c r="O19" s="235"/>
    </row>
    <row r="20" spans="1:22" s="234" customFormat="1" ht="15" customHeight="1" x14ac:dyDescent="0.2">
      <c r="A20" s="231" t="s">
        <v>108</v>
      </c>
      <c r="B20" s="375">
        <v>69.341181091446785</v>
      </c>
      <c r="C20" s="376">
        <v>119406</v>
      </c>
      <c r="D20" s="376">
        <v>45667</v>
      </c>
      <c r="E20" s="376">
        <v>18389</v>
      </c>
      <c r="F20" s="376">
        <v>28810</v>
      </c>
      <c r="G20" s="376">
        <v>7871</v>
      </c>
      <c r="H20" s="376">
        <v>6513</v>
      </c>
      <c r="I20" s="376">
        <v>3401</v>
      </c>
      <c r="J20" s="376">
        <v>1910</v>
      </c>
      <c r="K20" s="377" t="s">
        <v>268</v>
      </c>
      <c r="L20" s="378">
        <v>6845</v>
      </c>
      <c r="N20" s="235"/>
      <c r="O20" s="235"/>
    </row>
    <row r="21" spans="1:22" s="234" customFormat="1" ht="15" customHeight="1" x14ac:dyDescent="0.2">
      <c r="A21" s="231" t="s">
        <v>81</v>
      </c>
      <c r="B21" s="375">
        <v>62.04419253561322</v>
      </c>
      <c r="C21" s="376">
        <v>155114</v>
      </c>
      <c r="D21" s="376">
        <v>35800</v>
      </c>
      <c r="E21" s="376">
        <v>35666</v>
      </c>
      <c r="F21" s="376">
        <v>36561</v>
      </c>
      <c r="G21" s="376">
        <v>10042</v>
      </c>
      <c r="H21" s="376">
        <v>14231</v>
      </c>
      <c r="I21" s="376">
        <v>6316</v>
      </c>
      <c r="J21" s="376">
        <v>3819</v>
      </c>
      <c r="K21" s="377" t="s">
        <v>268</v>
      </c>
      <c r="L21" s="378">
        <v>12679</v>
      </c>
      <c r="N21" s="235"/>
      <c r="O21" s="235"/>
    </row>
    <row r="22" spans="1:22" s="234" customFormat="1" ht="15" customHeight="1" x14ac:dyDescent="0.2">
      <c r="A22" s="231" t="s">
        <v>109</v>
      </c>
      <c r="B22" s="375">
        <v>62.334071426672388</v>
      </c>
      <c r="C22" s="376">
        <v>162996</v>
      </c>
      <c r="D22" s="376">
        <v>52419</v>
      </c>
      <c r="E22" s="376">
        <v>27534</v>
      </c>
      <c r="F22" s="376">
        <v>39536</v>
      </c>
      <c r="G22" s="376">
        <v>10355</v>
      </c>
      <c r="H22" s="376">
        <v>12505</v>
      </c>
      <c r="I22" s="376">
        <v>5613</v>
      </c>
      <c r="J22" s="376">
        <v>2914</v>
      </c>
      <c r="K22" s="377" t="s">
        <v>268</v>
      </c>
      <c r="L22" s="378">
        <v>12120</v>
      </c>
      <c r="N22" s="235"/>
      <c r="O22" s="235"/>
    </row>
    <row r="23" spans="1:22" s="234" customFormat="1" ht="15" customHeight="1" x14ac:dyDescent="0.2">
      <c r="A23" s="231" t="s">
        <v>110</v>
      </c>
      <c r="B23" s="375">
        <v>59.279343411079942</v>
      </c>
      <c r="C23" s="376">
        <v>112387</v>
      </c>
      <c r="D23" s="376">
        <v>29137</v>
      </c>
      <c r="E23" s="376">
        <v>25721</v>
      </c>
      <c r="F23" s="376">
        <v>24222</v>
      </c>
      <c r="G23" s="376">
        <v>6463</v>
      </c>
      <c r="H23" s="376">
        <v>11158</v>
      </c>
      <c r="I23" s="376">
        <v>4512</v>
      </c>
      <c r="J23" s="376">
        <v>2067</v>
      </c>
      <c r="K23" s="377" t="s">
        <v>268</v>
      </c>
      <c r="L23" s="378">
        <v>9107</v>
      </c>
      <c r="N23" s="235"/>
      <c r="O23" s="235"/>
    </row>
    <row r="24" spans="1:22" s="234" customFormat="1" ht="15" customHeight="1" x14ac:dyDescent="0.2">
      <c r="A24" s="231" t="s">
        <v>82</v>
      </c>
      <c r="B24" s="375">
        <v>62.068246784182946</v>
      </c>
      <c r="C24" s="376">
        <v>124262</v>
      </c>
      <c r="D24" s="376">
        <v>51683</v>
      </c>
      <c r="E24" s="376">
        <v>21337</v>
      </c>
      <c r="F24" s="376">
        <v>19880</v>
      </c>
      <c r="G24" s="376">
        <v>8422</v>
      </c>
      <c r="H24" s="376">
        <v>9206</v>
      </c>
      <c r="I24" s="376">
        <v>3535</v>
      </c>
      <c r="J24" s="376">
        <v>2252</v>
      </c>
      <c r="K24" s="377" t="s">
        <v>268</v>
      </c>
      <c r="L24" s="378">
        <v>7947</v>
      </c>
      <c r="N24" s="235"/>
      <c r="O24" s="235"/>
    </row>
    <row r="25" spans="1:22" s="234" customFormat="1" ht="15" customHeight="1" x14ac:dyDescent="0.2">
      <c r="A25" s="231" t="s">
        <v>111</v>
      </c>
      <c r="B25" s="375">
        <v>62.237931622244744</v>
      </c>
      <c r="C25" s="376">
        <v>68773</v>
      </c>
      <c r="D25" s="376">
        <v>27446</v>
      </c>
      <c r="E25" s="376">
        <v>11333</v>
      </c>
      <c r="F25" s="376">
        <v>11659</v>
      </c>
      <c r="G25" s="376">
        <v>4449</v>
      </c>
      <c r="H25" s="376">
        <v>5650</v>
      </c>
      <c r="I25" s="376">
        <v>2174</v>
      </c>
      <c r="J25" s="376">
        <v>1165</v>
      </c>
      <c r="K25" s="377" t="s">
        <v>268</v>
      </c>
      <c r="L25" s="378">
        <v>4897</v>
      </c>
      <c r="N25" s="235"/>
      <c r="O25" s="235"/>
    </row>
    <row r="26" spans="1:22" s="234" customFormat="1" ht="15" customHeight="1" x14ac:dyDescent="0.2">
      <c r="A26" s="231" t="s">
        <v>112</v>
      </c>
      <c r="B26" s="375">
        <v>61.285154061624645</v>
      </c>
      <c r="C26" s="376">
        <v>162627</v>
      </c>
      <c r="D26" s="376">
        <v>41966</v>
      </c>
      <c r="E26" s="376">
        <v>35954</v>
      </c>
      <c r="F26" s="376">
        <v>34841</v>
      </c>
      <c r="G26" s="376">
        <v>10678</v>
      </c>
      <c r="H26" s="376">
        <v>15680</v>
      </c>
      <c r="I26" s="376">
        <v>6171</v>
      </c>
      <c r="J26" s="376">
        <v>3314</v>
      </c>
      <c r="K26" s="377" t="s">
        <v>268</v>
      </c>
      <c r="L26" s="378">
        <v>14023</v>
      </c>
      <c r="N26" s="235"/>
      <c r="O26" s="235"/>
    </row>
    <row r="27" spans="1:22" s="234" customFormat="1" ht="15" customHeight="1" x14ac:dyDescent="0.2">
      <c r="A27" s="231" t="s">
        <v>83</v>
      </c>
      <c r="B27" s="375">
        <v>56.310403262107137</v>
      </c>
      <c r="C27" s="376">
        <v>168654</v>
      </c>
      <c r="D27" s="376">
        <v>52808</v>
      </c>
      <c r="E27" s="376">
        <v>32827</v>
      </c>
      <c r="F27" s="376">
        <v>30402</v>
      </c>
      <c r="G27" s="376">
        <v>11983</v>
      </c>
      <c r="H27" s="376">
        <v>16988</v>
      </c>
      <c r="I27" s="376">
        <v>6262</v>
      </c>
      <c r="J27" s="376">
        <v>3092</v>
      </c>
      <c r="K27" s="377" t="s">
        <v>268</v>
      </c>
      <c r="L27" s="378">
        <v>14292</v>
      </c>
      <c r="N27" s="235"/>
      <c r="O27" s="235"/>
    </row>
    <row r="28" spans="1:22" s="234" customFormat="1" ht="15" customHeight="1" x14ac:dyDescent="0.2">
      <c r="A28" s="231" t="s">
        <v>113</v>
      </c>
      <c r="B28" s="375">
        <v>59.070451034844552</v>
      </c>
      <c r="C28" s="376">
        <v>140802</v>
      </c>
      <c r="D28" s="376">
        <v>38637</v>
      </c>
      <c r="E28" s="376">
        <v>33064</v>
      </c>
      <c r="F28" s="376">
        <v>28989</v>
      </c>
      <c r="G28" s="376">
        <v>8706</v>
      </c>
      <c r="H28" s="376">
        <v>12816</v>
      </c>
      <c r="I28" s="376">
        <v>5066</v>
      </c>
      <c r="J28" s="376">
        <v>2879</v>
      </c>
      <c r="K28" s="377" t="s">
        <v>268</v>
      </c>
      <c r="L28" s="378">
        <v>10645</v>
      </c>
      <c r="N28" s="235"/>
      <c r="O28" s="235"/>
    </row>
    <row r="29" spans="1:22" s="234" customFormat="1" ht="15" customHeight="1" x14ac:dyDescent="0.2">
      <c r="A29" s="231" t="s">
        <v>114</v>
      </c>
      <c r="B29" s="375">
        <v>63.465467520406669</v>
      </c>
      <c r="C29" s="376">
        <v>64468</v>
      </c>
      <c r="D29" s="376">
        <v>29663</v>
      </c>
      <c r="E29" s="376">
        <v>9958</v>
      </c>
      <c r="F29" s="376">
        <v>9457</v>
      </c>
      <c r="G29" s="376">
        <v>4390</v>
      </c>
      <c r="H29" s="376">
        <v>4728</v>
      </c>
      <c r="I29" s="376">
        <v>1617</v>
      </c>
      <c r="J29" s="376">
        <v>996</v>
      </c>
      <c r="K29" s="377" t="s">
        <v>268</v>
      </c>
      <c r="L29" s="378">
        <v>3659</v>
      </c>
      <c r="N29" s="235"/>
      <c r="O29" s="235"/>
    </row>
    <row r="30" spans="1:22" s="234" customFormat="1" ht="15" customHeight="1" x14ac:dyDescent="0.2">
      <c r="A30" s="231" t="s">
        <v>115</v>
      </c>
      <c r="B30" s="375">
        <v>60.311068388281242</v>
      </c>
      <c r="C30" s="376">
        <v>138292</v>
      </c>
      <c r="D30" s="376">
        <v>49607</v>
      </c>
      <c r="E30" s="376">
        <v>19044</v>
      </c>
      <c r="F30" s="376">
        <v>31362</v>
      </c>
      <c r="G30" s="376">
        <v>9196</v>
      </c>
      <c r="H30" s="376">
        <v>11131</v>
      </c>
      <c r="I30" s="376">
        <v>4946</v>
      </c>
      <c r="J30" s="376">
        <v>3170</v>
      </c>
      <c r="K30" s="377" t="s">
        <v>268</v>
      </c>
      <c r="L30" s="378">
        <v>9836</v>
      </c>
      <c r="N30" s="235"/>
      <c r="O30" s="235"/>
    </row>
    <row r="31" spans="1:22" s="234" customFormat="1" ht="15" customHeight="1" x14ac:dyDescent="0.2">
      <c r="A31" s="231" t="s">
        <v>116</v>
      </c>
      <c r="B31" s="375">
        <v>58.325138461407477</v>
      </c>
      <c r="C31" s="376">
        <v>271756</v>
      </c>
      <c r="D31" s="376">
        <v>69705</v>
      </c>
      <c r="E31" s="376">
        <v>64106</v>
      </c>
      <c r="F31" s="376">
        <v>50554</v>
      </c>
      <c r="G31" s="376">
        <v>15959</v>
      </c>
      <c r="H31" s="376">
        <v>31144</v>
      </c>
      <c r="I31" s="376">
        <v>10973</v>
      </c>
      <c r="J31" s="376">
        <v>6106</v>
      </c>
      <c r="K31" s="377" t="s">
        <v>268</v>
      </c>
      <c r="L31" s="378">
        <v>23209</v>
      </c>
      <c r="N31" s="235"/>
      <c r="O31" s="235"/>
    </row>
    <row r="32" spans="1:22" s="234" customFormat="1" ht="15" customHeight="1" x14ac:dyDescent="0.2">
      <c r="A32" s="231" t="s">
        <v>117</v>
      </c>
      <c r="B32" s="375">
        <v>61.529287603939409</v>
      </c>
      <c r="C32" s="376">
        <v>129029</v>
      </c>
      <c r="D32" s="376">
        <v>37646</v>
      </c>
      <c r="E32" s="376">
        <v>26496</v>
      </c>
      <c r="F32" s="376">
        <v>22787</v>
      </c>
      <c r="G32" s="376">
        <v>8638</v>
      </c>
      <c r="H32" s="376">
        <v>13427</v>
      </c>
      <c r="I32" s="376">
        <v>5703</v>
      </c>
      <c r="J32" s="376">
        <v>3107</v>
      </c>
      <c r="K32" s="377" t="s">
        <v>268</v>
      </c>
      <c r="L32" s="378">
        <v>11225</v>
      </c>
      <c r="N32" s="235"/>
      <c r="O32" s="235"/>
    </row>
    <row r="33" spans="1:22" s="234" customFormat="1" ht="15" customHeight="1" x14ac:dyDescent="0.2">
      <c r="A33" s="231" t="s">
        <v>118</v>
      </c>
      <c r="B33" s="375">
        <v>60.459774070600794</v>
      </c>
      <c r="C33" s="376">
        <v>139671</v>
      </c>
      <c r="D33" s="376">
        <v>46716</v>
      </c>
      <c r="E33" s="376">
        <v>25043</v>
      </c>
      <c r="F33" s="376">
        <v>29429</v>
      </c>
      <c r="G33" s="376">
        <v>9811</v>
      </c>
      <c r="H33" s="376">
        <v>11331</v>
      </c>
      <c r="I33" s="376">
        <v>5003</v>
      </c>
      <c r="J33" s="376">
        <v>2763</v>
      </c>
      <c r="K33" s="377" t="s">
        <v>268</v>
      </c>
      <c r="L33" s="378">
        <v>9575</v>
      </c>
      <c r="N33" s="235"/>
      <c r="O33" s="235"/>
    </row>
    <row r="34" spans="1:22" s="234" customFormat="1" ht="15" customHeight="1" x14ac:dyDescent="0.2">
      <c r="A34" s="231" t="s">
        <v>119</v>
      </c>
      <c r="B34" s="375">
        <v>64.941782973501418</v>
      </c>
      <c r="C34" s="376">
        <v>219840</v>
      </c>
      <c r="D34" s="376">
        <v>75685</v>
      </c>
      <c r="E34" s="376">
        <v>43335</v>
      </c>
      <c r="F34" s="376">
        <v>51259</v>
      </c>
      <c r="G34" s="376">
        <v>13251</v>
      </c>
      <c r="H34" s="376">
        <v>12331</v>
      </c>
      <c r="I34" s="376">
        <v>7499</v>
      </c>
      <c r="J34" s="376">
        <v>3886</v>
      </c>
      <c r="K34" s="377" t="s">
        <v>268</v>
      </c>
      <c r="L34" s="378">
        <v>12594</v>
      </c>
      <c r="N34" s="235"/>
      <c r="O34" s="235"/>
    </row>
    <row r="35" spans="1:22" s="234" customFormat="1" ht="15" customHeight="1" x14ac:dyDescent="0.2">
      <c r="A35" s="231" t="s">
        <v>120</v>
      </c>
      <c r="B35" s="375">
        <v>59.630039069291406</v>
      </c>
      <c r="C35" s="376">
        <v>180221</v>
      </c>
      <c r="D35" s="376">
        <v>43125</v>
      </c>
      <c r="E35" s="376">
        <v>45595</v>
      </c>
      <c r="F35" s="376">
        <v>37618</v>
      </c>
      <c r="G35" s="376">
        <v>10643</v>
      </c>
      <c r="H35" s="376">
        <v>17690</v>
      </c>
      <c r="I35" s="376">
        <v>7407</v>
      </c>
      <c r="J35" s="376">
        <v>3625</v>
      </c>
      <c r="K35" s="377" t="s">
        <v>268</v>
      </c>
      <c r="L35" s="378">
        <v>14518</v>
      </c>
      <c r="N35" s="235"/>
      <c r="O35" s="235"/>
    </row>
    <row r="36" spans="1:22" s="234" customFormat="1" ht="15" customHeight="1" x14ac:dyDescent="0.2">
      <c r="A36" s="243" t="s">
        <v>121</v>
      </c>
      <c r="B36" s="379">
        <v>64.982888170850615</v>
      </c>
      <c r="C36" s="376">
        <v>135029</v>
      </c>
      <c r="D36" s="376">
        <v>48014</v>
      </c>
      <c r="E36" s="376">
        <v>23999</v>
      </c>
      <c r="F36" s="376">
        <v>29822</v>
      </c>
      <c r="G36" s="376">
        <v>9035</v>
      </c>
      <c r="H36" s="376">
        <v>9035</v>
      </c>
      <c r="I36" s="376">
        <v>4323</v>
      </c>
      <c r="J36" s="376">
        <v>2396</v>
      </c>
      <c r="K36" s="377" t="s">
        <v>268</v>
      </c>
      <c r="L36" s="378">
        <v>8405</v>
      </c>
      <c r="N36" s="235"/>
      <c r="O36" s="235"/>
      <c r="P36" s="237"/>
      <c r="Q36" s="237"/>
      <c r="R36" s="237"/>
    </row>
    <row r="37" spans="1:22" ht="18" customHeight="1" x14ac:dyDescent="0.25">
      <c r="A37" s="245" t="s">
        <v>122</v>
      </c>
      <c r="B37" s="388">
        <v>61.453268928766427</v>
      </c>
      <c r="C37" s="381">
        <v>2673776</v>
      </c>
      <c r="D37" s="381">
        <v>850681</v>
      </c>
      <c r="E37" s="381">
        <v>528503</v>
      </c>
      <c r="F37" s="381">
        <v>554421</v>
      </c>
      <c r="G37" s="381">
        <v>172193</v>
      </c>
      <c r="H37" s="381">
        <v>225342</v>
      </c>
      <c r="I37" s="381">
        <v>95084</v>
      </c>
      <c r="J37" s="381">
        <v>52126</v>
      </c>
      <c r="K37" s="382" t="s">
        <v>268</v>
      </c>
      <c r="L37" s="383">
        <v>195426</v>
      </c>
      <c r="N37" s="407"/>
      <c r="O37" s="407"/>
      <c r="P37" s="407"/>
      <c r="Q37" s="407"/>
      <c r="R37" s="407"/>
      <c r="S37" s="407"/>
      <c r="T37" s="407"/>
      <c r="U37" s="407"/>
      <c r="V37" s="407"/>
    </row>
    <row r="38" spans="1:22" ht="18" customHeight="1" thickBot="1" x14ac:dyDescent="0.3">
      <c r="A38" s="247" t="s">
        <v>123</v>
      </c>
      <c r="B38" s="387">
        <v>61.139340027186684</v>
      </c>
      <c r="C38" s="384">
        <v>3742289</v>
      </c>
      <c r="D38" s="384">
        <v>1082498</v>
      </c>
      <c r="E38" s="384">
        <v>757889</v>
      </c>
      <c r="F38" s="384">
        <v>819518</v>
      </c>
      <c r="G38" s="384">
        <v>233039</v>
      </c>
      <c r="H38" s="384">
        <v>326819</v>
      </c>
      <c r="I38" s="384">
        <v>151500</v>
      </c>
      <c r="J38" s="384">
        <v>83455</v>
      </c>
      <c r="K38" s="385" t="s">
        <v>268</v>
      </c>
      <c r="L38" s="386">
        <v>287571</v>
      </c>
      <c r="N38" s="407"/>
      <c r="O38" s="407"/>
      <c r="P38" s="407"/>
      <c r="Q38" s="407"/>
      <c r="R38" s="407"/>
      <c r="S38" s="407"/>
      <c r="T38" s="407"/>
      <c r="U38" s="407"/>
      <c r="V38" s="407"/>
    </row>
    <row r="39" spans="1:22" ht="15" customHeight="1" thickTop="1" x14ac:dyDescent="0.25">
      <c r="A39" s="250" t="s">
        <v>124</v>
      </c>
      <c r="B39" s="232"/>
      <c r="C39" s="233"/>
      <c r="D39" s="233"/>
      <c r="E39" s="233"/>
      <c r="F39" s="233"/>
      <c r="G39" s="233"/>
      <c r="H39" s="233"/>
      <c r="I39" s="233"/>
      <c r="J39" s="233"/>
      <c r="K39" s="373"/>
      <c r="L39" s="251"/>
      <c r="N39" s="235"/>
      <c r="O39" s="235"/>
    </row>
    <row r="40" spans="1:22" ht="15" customHeight="1" x14ac:dyDescent="0.25">
      <c r="A40" s="250" t="s">
        <v>136</v>
      </c>
      <c r="B40" s="232">
        <v>61.561122119082846</v>
      </c>
      <c r="C40" s="233">
        <v>4266501</v>
      </c>
      <c r="D40" s="233">
        <v>1155092</v>
      </c>
      <c r="E40" s="233">
        <v>778845</v>
      </c>
      <c r="F40" s="233">
        <v>1034969</v>
      </c>
      <c r="G40" s="233">
        <v>302277</v>
      </c>
      <c r="H40" s="233">
        <v>355581</v>
      </c>
      <c r="I40" s="233">
        <v>186433</v>
      </c>
      <c r="J40" s="233">
        <v>104120</v>
      </c>
      <c r="K40" s="372" t="s">
        <v>268</v>
      </c>
      <c r="L40" s="251">
        <v>349184</v>
      </c>
      <c r="N40" s="407"/>
      <c r="O40" s="407"/>
      <c r="P40" s="407"/>
      <c r="Q40" s="407"/>
      <c r="R40" s="407"/>
      <c r="S40" s="407"/>
      <c r="T40" s="407"/>
      <c r="U40" s="407"/>
      <c r="V40" s="407"/>
    </row>
    <row r="41" spans="1:22" ht="15" customHeight="1" x14ac:dyDescent="0.25">
      <c r="A41" s="252" t="s">
        <v>142</v>
      </c>
      <c r="B41" s="253">
        <v>61.363335109562847</v>
      </c>
      <c r="C41" s="254">
        <v>8008790</v>
      </c>
      <c r="D41" s="254">
        <v>2237590</v>
      </c>
      <c r="E41" s="254">
        <v>1536734</v>
      </c>
      <c r="F41" s="254">
        <v>1854487</v>
      </c>
      <c r="G41" s="254">
        <v>535316</v>
      </c>
      <c r="H41" s="254">
        <v>682400</v>
      </c>
      <c r="I41" s="254">
        <v>337933</v>
      </c>
      <c r="J41" s="254">
        <v>187575</v>
      </c>
      <c r="K41" s="374" t="s">
        <v>268</v>
      </c>
      <c r="L41" s="354">
        <v>636755</v>
      </c>
      <c r="N41" s="235"/>
      <c r="O41" s="235"/>
    </row>
    <row r="42" spans="1:22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22" ht="12" customHeight="1" x14ac:dyDescent="0.25">
      <c r="A43" s="257"/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22" x14ac:dyDescent="0.25">
      <c r="A44" s="258" t="s">
        <v>274</v>
      </c>
      <c r="B44" s="257"/>
      <c r="C44" s="257"/>
      <c r="D44" s="259"/>
      <c r="E44" s="259"/>
      <c r="F44" s="259"/>
      <c r="G44" s="259"/>
      <c r="H44" s="259"/>
      <c r="I44" s="259"/>
      <c r="J44" s="259"/>
      <c r="K44" s="259"/>
    </row>
    <row r="45" spans="1:22" x14ac:dyDescent="0.25"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22" x14ac:dyDescent="0.25">
      <c r="A46" s="257"/>
      <c r="B46" s="257"/>
      <c r="C46" s="260"/>
      <c r="D46" s="260"/>
      <c r="E46" s="260"/>
      <c r="F46" s="260"/>
      <c r="G46" s="260"/>
      <c r="H46" s="260"/>
      <c r="I46" s="260"/>
      <c r="J46" s="260"/>
      <c r="K46" s="260"/>
      <c r="L46" s="260"/>
    </row>
    <row r="47" spans="1:22" x14ac:dyDescent="0.25">
      <c r="A47" s="257"/>
      <c r="B47" s="257"/>
      <c r="C47" s="260"/>
      <c r="D47" s="260"/>
      <c r="E47" s="260"/>
      <c r="F47" s="260"/>
      <c r="G47" s="260"/>
      <c r="H47" s="260"/>
      <c r="I47" s="260"/>
      <c r="J47" s="260"/>
      <c r="K47" s="260"/>
      <c r="L47" s="260"/>
    </row>
  </sheetData>
  <mergeCells count="13">
    <mergeCell ref="J7:J8"/>
    <mergeCell ref="K7:K8"/>
    <mergeCell ref="L7:L8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7"/>
  <sheetViews>
    <sheetView topLeftCell="A25" workbookViewId="0">
      <selection activeCell="U10" sqref="U10"/>
    </sheetView>
  </sheetViews>
  <sheetFormatPr baseColWidth="10" defaultRowHeight="12.75" x14ac:dyDescent="0.2"/>
  <cols>
    <col min="2" max="2" width="32" bestFit="1" customWidth="1"/>
    <col min="33" max="40" width="14.140625" customWidth="1"/>
  </cols>
  <sheetData>
    <row r="1" spans="1:41" x14ac:dyDescent="0.2">
      <c r="A1" t="s">
        <v>204</v>
      </c>
      <c r="B1" t="s">
        <v>205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206</v>
      </c>
      <c r="M1" t="s">
        <v>12</v>
      </c>
      <c r="N1" t="s">
        <v>11</v>
      </c>
      <c r="O1" t="s">
        <v>207</v>
      </c>
      <c r="P1" t="s">
        <v>17</v>
      </c>
      <c r="Q1" t="s">
        <v>15</v>
      </c>
      <c r="R1" t="s">
        <v>16</v>
      </c>
      <c r="S1" t="s">
        <v>26</v>
      </c>
      <c r="T1" t="s">
        <v>208</v>
      </c>
      <c r="U1" t="s">
        <v>24</v>
      </c>
      <c r="V1" t="s">
        <v>21</v>
      </c>
      <c r="W1" t="s">
        <v>209</v>
      </c>
      <c r="X1" t="s">
        <v>210</v>
      </c>
      <c r="Y1" t="s">
        <v>211</v>
      </c>
      <c r="Z1" t="s">
        <v>212</v>
      </c>
      <c r="AA1" t="s">
        <v>213</v>
      </c>
      <c r="AB1" t="s">
        <v>214</v>
      </c>
      <c r="AC1" t="s">
        <v>215</v>
      </c>
      <c r="AD1" t="s">
        <v>216</v>
      </c>
      <c r="AE1" t="s">
        <v>143</v>
      </c>
      <c r="AF1" t="s">
        <v>217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218</v>
      </c>
      <c r="AN1" t="s">
        <v>219</v>
      </c>
      <c r="AO1" t="s">
        <v>144</v>
      </c>
    </row>
    <row r="2" spans="1:41" x14ac:dyDescent="0.2">
      <c r="A2">
        <v>111000</v>
      </c>
      <c r="B2" t="s">
        <v>220</v>
      </c>
      <c r="C2">
        <v>471272</v>
      </c>
      <c r="D2">
        <v>231872</v>
      </c>
      <c r="E2">
        <v>2852</v>
      </c>
      <c r="F2">
        <v>229020</v>
      </c>
      <c r="G2">
        <v>84020</v>
      </c>
      <c r="H2">
        <v>67089</v>
      </c>
      <c r="I2">
        <v>31498</v>
      </c>
      <c r="J2">
        <v>15944</v>
      </c>
      <c r="K2">
        <v>11877</v>
      </c>
      <c r="L2">
        <v>0</v>
      </c>
      <c r="M2">
        <v>0</v>
      </c>
      <c r="N2">
        <v>1551</v>
      </c>
      <c r="O2">
        <v>0</v>
      </c>
      <c r="P2">
        <v>0</v>
      </c>
      <c r="Q2">
        <v>0</v>
      </c>
      <c r="R2">
        <v>0</v>
      </c>
      <c r="S2">
        <v>3903</v>
      </c>
      <c r="T2">
        <v>0</v>
      </c>
      <c r="U2">
        <v>0</v>
      </c>
      <c r="V2">
        <v>0</v>
      </c>
      <c r="W2">
        <v>6855</v>
      </c>
      <c r="X2">
        <v>0</v>
      </c>
      <c r="Y2">
        <v>0</v>
      </c>
      <c r="Z2">
        <v>56</v>
      </c>
      <c r="AA2">
        <v>0</v>
      </c>
      <c r="AB2">
        <v>0</v>
      </c>
      <c r="AC2">
        <v>0</v>
      </c>
      <c r="AD2">
        <v>0</v>
      </c>
      <c r="AE2">
        <v>0</v>
      </c>
      <c r="AF2">
        <v>3339</v>
      </c>
      <c r="AG2">
        <v>2818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70</v>
      </c>
    </row>
    <row r="3" spans="1:41" x14ac:dyDescent="0.2">
      <c r="A3">
        <v>112000</v>
      </c>
      <c r="B3" t="s">
        <v>221</v>
      </c>
      <c r="C3">
        <v>365492</v>
      </c>
      <c r="D3">
        <v>147834</v>
      </c>
      <c r="E3">
        <v>2013</v>
      </c>
      <c r="F3">
        <v>145821</v>
      </c>
      <c r="G3">
        <v>36134</v>
      </c>
      <c r="H3">
        <v>59773</v>
      </c>
      <c r="I3">
        <v>10747</v>
      </c>
      <c r="J3">
        <v>3554</v>
      </c>
      <c r="K3">
        <v>9599</v>
      </c>
      <c r="L3">
        <v>6179</v>
      </c>
      <c r="M3">
        <v>2520</v>
      </c>
      <c r="N3">
        <v>0</v>
      </c>
      <c r="O3">
        <v>0</v>
      </c>
      <c r="P3">
        <v>0</v>
      </c>
      <c r="Q3">
        <v>0</v>
      </c>
      <c r="R3">
        <v>0</v>
      </c>
      <c r="S3">
        <v>2437</v>
      </c>
      <c r="T3">
        <v>0</v>
      </c>
      <c r="U3">
        <v>0</v>
      </c>
      <c r="V3">
        <v>0</v>
      </c>
      <c r="W3">
        <v>5162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1632</v>
      </c>
      <c r="AH3">
        <v>896</v>
      </c>
      <c r="AI3">
        <v>1602</v>
      </c>
      <c r="AJ3">
        <v>488</v>
      </c>
      <c r="AK3">
        <v>3025</v>
      </c>
      <c r="AL3">
        <v>511</v>
      </c>
      <c r="AM3">
        <v>218</v>
      </c>
      <c r="AN3">
        <v>1344</v>
      </c>
      <c r="AO3">
        <v>0</v>
      </c>
    </row>
    <row r="4" spans="1:41" x14ac:dyDescent="0.2">
      <c r="A4">
        <v>113000</v>
      </c>
      <c r="B4" t="s">
        <v>222</v>
      </c>
      <c r="C4">
        <v>457477</v>
      </c>
      <c r="D4">
        <v>206812</v>
      </c>
      <c r="E4">
        <v>2018</v>
      </c>
      <c r="F4">
        <v>204794</v>
      </c>
      <c r="G4">
        <v>64482</v>
      </c>
      <c r="H4">
        <v>69555</v>
      </c>
      <c r="I4">
        <v>22901</v>
      </c>
      <c r="J4">
        <v>6750</v>
      </c>
      <c r="K4">
        <v>10917</v>
      </c>
      <c r="L4">
        <v>3540</v>
      </c>
      <c r="M4">
        <v>1231</v>
      </c>
      <c r="N4">
        <v>730</v>
      </c>
      <c r="O4">
        <v>0</v>
      </c>
      <c r="P4">
        <v>0</v>
      </c>
      <c r="Q4">
        <v>653</v>
      </c>
      <c r="R4">
        <v>0</v>
      </c>
      <c r="S4">
        <v>3855</v>
      </c>
      <c r="T4">
        <v>0</v>
      </c>
      <c r="U4">
        <v>1545</v>
      </c>
      <c r="V4">
        <v>0</v>
      </c>
      <c r="W4">
        <v>7694</v>
      </c>
      <c r="X4">
        <v>0</v>
      </c>
      <c r="Y4">
        <v>716</v>
      </c>
      <c r="Z4">
        <v>0</v>
      </c>
      <c r="AA4">
        <v>131</v>
      </c>
      <c r="AB4">
        <v>0</v>
      </c>
      <c r="AC4">
        <v>0</v>
      </c>
      <c r="AD4">
        <v>0</v>
      </c>
      <c r="AE4">
        <v>0</v>
      </c>
      <c r="AF4">
        <v>0</v>
      </c>
      <c r="AG4">
        <v>8894</v>
      </c>
      <c r="AH4">
        <v>773</v>
      </c>
      <c r="AI4">
        <v>427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</row>
    <row r="5" spans="1:41" x14ac:dyDescent="0.2">
      <c r="A5">
        <v>114000</v>
      </c>
      <c r="B5" t="s">
        <v>223</v>
      </c>
      <c r="C5">
        <v>182230</v>
      </c>
      <c r="D5">
        <v>82390</v>
      </c>
      <c r="E5">
        <v>962</v>
      </c>
      <c r="F5">
        <v>81428</v>
      </c>
      <c r="G5">
        <v>27421</v>
      </c>
      <c r="H5">
        <v>28259</v>
      </c>
      <c r="I5">
        <v>9083</v>
      </c>
      <c r="J5">
        <v>5210</v>
      </c>
      <c r="K5">
        <v>3747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1642</v>
      </c>
      <c r="T5">
        <v>0</v>
      </c>
      <c r="U5">
        <v>947</v>
      </c>
      <c r="V5">
        <v>0</v>
      </c>
      <c r="W5">
        <v>3460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275</v>
      </c>
      <c r="AH5">
        <v>1384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</row>
    <row r="6" spans="1:41" x14ac:dyDescent="0.2">
      <c r="A6">
        <v>116000</v>
      </c>
      <c r="B6" t="s">
        <v>224</v>
      </c>
      <c r="C6">
        <v>209119</v>
      </c>
      <c r="D6">
        <v>89321</v>
      </c>
      <c r="E6">
        <v>1819</v>
      </c>
      <c r="F6">
        <v>87502</v>
      </c>
      <c r="G6">
        <v>36270</v>
      </c>
      <c r="H6">
        <v>25751</v>
      </c>
      <c r="I6">
        <v>9336</v>
      </c>
      <c r="J6">
        <v>3932</v>
      </c>
      <c r="K6">
        <v>3898</v>
      </c>
      <c r="L6">
        <v>1658</v>
      </c>
      <c r="M6">
        <v>776</v>
      </c>
      <c r="N6">
        <v>0</v>
      </c>
      <c r="O6">
        <v>0</v>
      </c>
      <c r="P6">
        <v>398</v>
      </c>
      <c r="Q6">
        <v>0</v>
      </c>
      <c r="R6">
        <v>0</v>
      </c>
      <c r="S6">
        <v>1316</v>
      </c>
      <c r="T6">
        <v>0</v>
      </c>
      <c r="U6">
        <v>1093</v>
      </c>
      <c r="V6">
        <v>0</v>
      </c>
      <c r="W6">
        <v>1268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1593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213</v>
      </c>
    </row>
    <row r="7" spans="1:41" x14ac:dyDescent="0.2">
      <c r="A7">
        <v>117000</v>
      </c>
      <c r="B7" t="s">
        <v>225</v>
      </c>
      <c r="C7">
        <v>133767</v>
      </c>
      <c r="D7">
        <v>67348</v>
      </c>
      <c r="E7">
        <v>1202</v>
      </c>
      <c r="F7">
        <v>66146</v>
      </c>
      <c r="G7">
        <v>17970</v>
      </c>
      <c r="H7">
        <v>20849</v>
      </c>
      <c r="I7">
        <v>7249</v>
      </c>
      <c r="J7">
        <v>3517</v>
      </c>
      <c r="K7">
        <v>2712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1141</v>
      </c>
      <c r="T7">
        <v>0</v>
      </c>
      <c r="U7">
        <v>0</v>
      </c>
      <c r="V7">
        <v>0</v>
      </c>
      <c r="W7">
        <v>3469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6666</v>
      </c>
      <c r="AH7">
        <v>948</v>
      </c>
      <c r="AI7">
        <v>429</v>
      </c>
      <c r="AJ7">
        <v>549</v>
      </c>
      <c r="AK7">
        <v>632</v>
      </c>
      <c r="AL7">
        <v>0</v>
      </c>
      <c r="AM7">
        <v>0</v>
      </c>
      <c r="AN7">
        <v>0</v>
      </c>
      <c r="AO7">
        <v>15</v>
      </c>
    </row>
    <row r="8" spans="1:41" x14ac:dyDescent="0.2">
      <c r="A8">
        <v>119000</v>
      </c>
      <c r="B8" t="s">
        <v>226</v>
      </c>
      <c r="C8">
        <v>165717</v>
      </c>
      <c r="D8">
        <v>72419</v>
      </c>
      <c r="E8">
        <v>1559</v>
      </c>
      <c r="F8">
        <v>70860</v>
      </c>
      <c r="G8">
        <v>23284</v>
      </c>
      <c r="H8">
        <v>27642</v>
      </c>
      <c r="I8">
        <v>6093</v>
      </c>
      <c r="J8">
        <v>2002</v>
      </c>
      <c r="K8">
        <v>5641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117</v>
      </c>
      <c r="AE8">
        <v>0</v>
      </c>
      <c r="AF8">
        <v>0</v>
      </c>
      <c r="AG8">
        <v>6081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</row>
    <row r="9" spans="1:41" x14ac:dyDescent="0.2">
      <c r="A9">
        <v>120000</v>
      </c>
      <c r="B9" t="s">
        <v>227</v>
      </c>
      <c r="C9">
        <v>86886</v>
      </c>
      <c r="D9">
        <v>37337</v>
      </c>
      <c r="E9">
        <v>632</v>
      </c>
      <c r="F9">
        <v>36705</v>
      </c>
      <c r="G9">
        <v>13641</v>
      </c>
      <c r="H9">
        <v>12765</v>
      </c>
      <c r="I9">
        <v>3053</v>
      </c>
      <c r="J9">
        <v>1715</v>
      </c>
      <c r="K9">
        <v>2207</v>
      </c>
      <c r="L9">
        <v>1621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46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1657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</row>
    <row r="10" spans="1:41" x14ac:dyDescent="0.2">
      <c r="A10">
        <v>122000</v>
      </c>
      <c r="B10" t="s">
        <v>228</v>
      </c>
      <c r="C10">
        <v>126873</v>
      </c>
      <c r="D10">
        <v>55575</v>
      </c>
      <c r="E10">
        <v>819</v>
      </c>
      <c r="F10">
        <v>54756</v>
      </c>
      <c r="G10">
        <v>18682</v>
      </c>
      <c r="H10">
        <v>16202</v>
      </c>
      <c r="I10">
        <v>6110</v>
      </c>
      <c r="J10">
        <v>2698</v>
      </c>
      <c r="K10">
        <v>2726</v>
      </c>
      <c r="L10">
        <v>1437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1346</v>
      </c>
      <c r="T10">
        <v>0</v>
      </c>
      <c r="U10">
        <v>0</v>
      </c>
      <c r="V10">
        <v>0</v>
      </c>
      <c r="W10">
        <v>1628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2375</v>
      </c>
      <c r="AH10">
        <v>770</v>
      </c>
      <c r="AI10">
        <v>759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23</v>
      </c>
    </row>
    <row r="11" spans="1:41" x14ac:dyDescent="0.2">
      <c r="A11">
        <v>124000</v>
      </c>
      <c r="B11" t="s">
        <v>229</v>
      </c>
      <c r="C11">
        <v>271188</v>
      </c>
      <c r="D11">
        <v>122119</v>
      </c>
      <c r="E11">
        <v>1901</v>
      </c>
      <c r="F11">
        <v>120218</v>
      </c>
      <c r="G11">
        <v>34970</v>
      </c>
      <c r="H11">
        <v>36077</v>
      </c>
      <c r="I11">
        <v>17962</v>
      </c>
      <c r="J11">
        <v>6561</v>
      </c>
      <c r="K11">
        <v>9672</v>
      </c>
      <c r="L11">
        <v>3026</v>
      </c>
      <c r="M11">
        <v>0</v>
      </c>
      <c r="N11">
        <v>969</v>
      </c>
      <c r="O11">
        <v>0</v>
      </c>
      <c r="P11">
        <v>0</v>
      </c>
      <c r="Q11">
        <v>0</v>
      </c>
      <c r="R11">
        <v>0</v>
      </c>
      <c r="S11">
        <v>2426</v>
      </c>
      <c r="T11">
        <v>0</v>
      </c>
      <c r="U11">
        <v>0</v>
      </c>
      <c r="V11">
        <v>0</v>
      </c>
      <c r="W11">
        <v>2920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5635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</row>
    <row r="12" spans="1:41" x14ac:dyDescent="0.2">
      <c r="A12">
        <v>154000</v>
      </c>
      <c r="B12" t="s">
        <v>44</v>
      </c>
      <c r="C12">
        <v>257592</v>
      </c>
      <c r="D12">
        <v>124354</v>
      </c>
      <c r="E12">
        <v>1529</v>
      </c>
      <c r="F12">
        <v>122825</v>
      </c>
      <c r="G12">
        <v>56756</v>
      </c>
      <c r="H12">
        <v>32791</v>
      </c>
      <c r="I12">
        <v>12965</v>
      </c>
      <c r="J12">
        <v>7375</v>
      </c>
      <c r="K12">
        <v>3412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2312</v>
      </c>
      <c r="T12">
        <v>0</v>
      </c>
      <c r="U12">
        <v>0</v>
      </c>
      <c r="V12">
        <v>0</v>
      </c>
      <c r="W12">
        <v>3543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726</v>
      </c>
      <c r="AH12">
        <v>2945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</row>
    <row r="13" spans="1:41" x14ac:dyDescent="0.2">
      <c r="A13">
        <v>158000</v>
      </c>
      <c r="B13" t="s">
        <v>45</v>
      </c>
      <c r="C13">
        <v>400301</v>
      </c>
      <c r="D13">
        <v>207347</v>
      </c>
      <c r="E13">
        <v>3170</v>
      </c>
      <c r="F13">
        <v>204177</v>
      </c>
      <c r="G13">
        <v>86829</v>
      </c>
      <c r="H13">
        <v>56528</v>
      </c>
      <c r="I13">
        <v>24138</v>
      </c>
      <c r="J13">
        <v>9971</v>
      </c>
      <c r="K13">
        <v>7754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5172</v>
      </c>
      <c r="T13">
        <v>0</v>
      </c>
      <c r="U13">
        <v>0</v>
      </c>
      <c r="V13">
        <v>0</v>
      </c>
      <c r="W13">
        <v>4399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7085</v>
      </c>
      <c r="AH13">
        <v>2301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</row>
    <row r="14" spans="1:41" x14ac:dyDescent="0.2">
      <c r="A14">
        <v>162000</v>
      </c>
      <c r="B14" t="s">
        <v>46</v>
      </c>
      <c r="C14">
        <v>360744</v>
      </c>
      <c r="D14">
        <v>179554</v>
      </c>
      <c r="E14">
        <v>2364</v>
      </c>
      <c r="F14">
        <v>177190</v>
      </c>
      <c r="G14">
        <v>74821</v>
      </c>
      <c r="H14">
        <v>45564</v>
      </c>
      <c r="I14">
        <v>18319</v>
      </c>
      <c r="J14">
        <v>12693</v>
      </c>
      <c r="K14">
        <v>5739</v>
      </c>
      <c r="L14">
        <v>0</v>
      </c>
      <c r="M14">
        <v>0</v>
      </c>
      <c r="N14">
        <v>0</v>
      </c>
      <c r="O14">
        <v>0</v>
      </c>
      <c r="P14">
        <v>3288</v>
      </c>
      <c r="Q14">
        <v>0</v>
      </c>
      <c r="R14">
        <v>0</v>
      </c>
      <c r="S14">
        <v>3748</v>
      </c>
      <c r="T14">
        <v>0</v>
      </c>
      <c r="U14">
        <v>0</v>
      </c>
      <c r="V14">
        <v>0</v>
      </c>
      <c r="W14">
        <v>6709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4244</v>
      </c>
      <c r="AH14">
        <v>1499</v>
      </c>
      <c r="AI14">
        <v>269</v>
      </c>
      <c r="AJ14">
        <v>297</v>
      </c>
      <c r="AK14">
        <v>0</v>
      </c>
      <c r="AL14">
        <v>0</v>
      </c>
      <c r="AM14">
        <v>0</v>
      </c>
      <c r="AN14">
        <v>0</v>
      </c>
      <c r="AO14">
        <v>0</v>
      </c>
    </row>
    <row r="15" spans="1:41" x14ac:dyDescent="0.2">
      <c r="A15">
        <v>166000</v>
      </c>
      <c r="B15" t="s">
        <v>47</v>
      </c>
      <c r="C15">
        <v>246047</v>
      </c>
      <c r="D15">
        <v>124788</v>
      </c>
      <c r="E15">
        <v>1962</v>
      </c>
      <c r="F15">
        <v>122826</v>
      </c>
      <c r="G15">
        <v>56318</v>
      </c>
      <c r="H15">
        <v>30652</v>
      </c>
      <c r="I15">
        <v>13896</v>
      </c>
      <c r="J15">
        <v>9021</v>
      </c>
      <c r="K15">
        <v>4326</v>
      </c>
      <c r="L15">
        <v>0</v>
      </c>
      <c r="M15">
        <v>925</v>
      </c>
      <c r="N15">
        <v>0</v>
      </c>
      <c r="O15">
        <v>0</v>
      </c>
      <c r="P15">
        <v>0</v>
      </c>
      <c r="Q15">
        <v>0</v>
      </c>
      <c r="R15">
        <v>0</v>
      </c>
      <c r="S15">
        <v>1947</v>
      </c>
      <c r="T15">
        <v>0</v>
      </c>
      <c r="U15">
        <v>0</v>
      </c>
      <c r="V15">
        <v>0</v>
      </c>
      <c r="W15">
        <v>4480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1261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</row>
    <row r="16" spans="1:41" x14ac:dyDescent="0.2">
      <c r="A16">
        <v>170000</v>
      </c>
      <c r="B16" t="s">
        <v>48</v>
      </c>
      <c r="C16">
        <v>379290</v>
      </c>
      <c r="D16">
        <v>194613</v>
      </c>
      <c r="E16">
        <v>3115</v>
      </c>
      <c r="F16">
        <v>191498</v>
      </c>
      <c r="G16">
        <v>70945</v>
      </c>
      <c r="H16">
        <v>71671</v>
      </c>
      <c r="I16">
        <v>19089</v>
      </c>
      <c r="J16">
        <v>7051</v>
      </c>
      <c r="K16">
        <v>9226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4166</v>
      </c>
      <c r="T16">
        <v>0</v>
      </c>
      <c r="U16">
        <v>0</v>
      </c>
      <c r="V16">
        <v>0</v>
      </c>
      <c r="W16">
        <v>4878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4126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346</v>
      </c>
    </row>
    <row r="17" spans="1:41" x14ac:dyDescent="0.2">
      <c r="A17">
        <v>313000</v>
      </c>
      <c r="B17" t="s">
        <v>230</v>
      </c>
      <c r="C17">
        <v>194454</v>
      </c>
      <c r="D17">
        <v>102544</v>
      </c>
      <c r="E17">
        <v>1092</v>
      </c>
      <c r="F17">
        <v>101452</v>
      </c>
      <c r="G17">
        <v>36872</v>
      </c>
      <c r="H17">
        <v>26382</v>
      </c>
      <c r="I17">
        <v>16778</v>
      </c>
      <c r="J17">
        <v>4523</v>
      </c>
      <c r="K17">
        <v>6170</v>
      </c>
      <c r="L17">
        <v>1147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3501</v>
      </c>
      <c r="T17">
        <v>0</v>
      </c>
      <c r="U17">
        <v>436</v>
      </c>
      <c r="V17">
        <v>0</v>
      </c>
      <c r="W17">
        <v>2572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1870</v>
      </c>
      <c r="AH17">
        <v>484</v>
      </c>
      <c r="AI17">
        <v>717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</row>
    <row r="18" spans="1:41" x14ac:dyDescent="0.2">
      <c r="A18">
        <v>314000</v>
      </c>
      <c r="B18" t="s">
        <v>231</v>
      </c>
      <c r="C18">
        <v>244997</v>
      </c>
      <c r="D18">
        <v>139211</v>
      </c>
      <c r="E18">
        <v>1309</v>
      </c>
      <c r="F18">
        <v>137902</v>
      </c>
      <c r="G18">
        <v>42039</v>
      </c>
      <c r="H18">
        <v>32287</v>
      </c>
      <c r="I18">
        <v>25675</v>
      </c>
      <c r="J18">
        <v>11275</v>
      </c>
      <c r="K18">
        <v>8602</v>
      </c>
      <c r="L18">
        <v>2185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2994</v>
      </c>
      <c r="T18">
        <v>0</v>
      </c>
      <c r="U18">
        <v>0</v>
      </c>
      <c r="V18">
        <v>0</v>
      </c>
      <c r="W18">
        <v>3953</v>
      </c>
      <c r="X18">
        <v>0</v>
      </c>
      <c r="Y18">
        <v>0</v>
      </c>
      <c r="Z18">
        <v>0</v>
      </c>
      <c r="AA18">
        <v>1943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6938</v>
      </c>
      <c r="AH18">
        <v>11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</row>
    <row r="19" spans="1:41" x14ac:dyDescent="0.2">
      <c r="A19">
        <v>315000</v>
      </c>
      <c r="B19" t="s">
        <v>232</v>
      </c>
      <c r="C19">
        <v>802889</v>
      </c>
      <c r="D19">
        <v>398718</v>
      </c>
      <c r="E19">
        <v>4307</v>
      </c>
      <c r="F19">
        <v>394411</v>
      </c>
      <c r="G19">
        <v>107280</v>
      </c>
      <c r="H19">
        <v>116053</v>
      </c>
      <c r="I19">
        <v>76981</v>
      </c>
      <c r="J19">
        <v>20120</v>
      </c>
      <c r="K19">
        <v>27398</v>
      </c>
      <c r="L19">
        <v>0</v>
      </c>
      <c r="M19">
        <v>247</v>
      </c>
      <c r="N19">
        <v>0</v>
      </c>
      <c r="O19">
        <v>0</v>
      </c>
      <c r="P19">
        <v>0</v>
      </c>
      <c r="Q19">
        <v>0</v>
      </c>
      <c r="R19">
        <v>0</v>
      </c>
      <c r="S19">
        <v>8177</v>
      </c>
      <c r="T19">
        <v>0</v>
      </c>
      <c r="U19">
        <v>534</v>
      </c>
      <c r="V19">
        <v>44</v>
      </c>
      <c r="W19">
        <v>14195</v>
      </c>
      <c r="X19">
        <v>0</v>
      </c>
      <c r="Y19">
        <v>0</v>
      </c>
      <c r="Z19">
        <v>764</v>
      </c>
      <c r="AA19">
        <v>1111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10224</v>
      </c>
      <c r="AH19">
        <v>3358</v>
      </c>
      <c r="AI19">
        <v>7815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110</v>
      </c>
    </row>
    <row r="20" spans="1:41" x14ac:dyDescent="0.2">
      <c r="A20">
        <v>316000</v>
      </c>
      <c r="B20" t="s">
        <v>233</v>
      </c>
      <c r="C20">
        <v>128338</v>
      </c>
      <c r="D20">
        <v>59277</v>
      </c>
      <c r="E20">
        <v>625</v>
      </c>
      <c r="F20">
        <v>58652</v>
      </c>
      <c r="G20">
        <v>19075</v>
      </c>
      <c r="H20">
        <v>16567</v>
      </c>
      <c r="I20">
        <v>5435</v>
      </c>
      <c r="J20">
        <v>2243</v>
      </c>
      <c r="K20">
        <v>2240</v>
      </c>
      <c r="L20">
        <v>2591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1000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4149</v>
      </c>
      <c r="AH20">
        <v>3103</v>
      </c>
      <c r="AI20">
        <v>1002</v>
      </c>
      <c r="AJ20">
        <v>415</v>
      </c>
      <c r="AK20">
        <v>832</v>
      </c>
      <c r="AL20">
        <v>0</v>
      </c>
      <c r="AM20">
        <v>0</v>
      </c>
      <c r="AN20">
        <v>0</v>
      </c>
      <c r="AO20">
        <v>0</v>
      </c>
    </row>
    <row r="21" spans="1:41" x14ac:dyDescent="0.2">
      <c r="A21">
        <v>334000</v>
      </c>
      <c r="B21" t="s">
        <v>53</v>
      </c>
      <c r="C21">
        <v>438883</v>
      </c>
      <c r="D21">
        <v>228521</v>
      </c>
      <c r="E21">
        <v>4149</v>
      </c>
      <c r="F21">
        <v>224372</v>
      </c>
      <c r="G21">
        <v>85316</v>
      </c>
      <c r="H21">
        <v>71387</v>
      </c>
      <c r="I21">
        <v>29813</v>
      </c>
      <c r="J21">
        <v>10155</v>
      </c>
      <c r="K21">
        <v>12141</v>
      </c>
      <c r="L21">
        <v>0</v>
      </c>
      <c r="M21">
        <v>0</v>
      </c>
      <c r="N21">
        <v>2271</v>
      </c>
      <c r="O21">
        <v>0</v>
      </c>
      <c r="P21">
        <v>0</v>
      </c>
      <c r="Q21">
        <v>0</v>
      </c>
      <c r="R21">
        <v>0</v>
      </c>
      <c r="S21">
        <v>6977</v>
      </c>
      <c r="T21">
        <v>0</v>
      </c>
      <c r="U21">
        <v>0</v>
      </c>
      <c r="V21">
        <v>0</v>
      </c>
      <c r="W21">
        <v>1756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2569</v>
      </c>
      <c r="AH21">
        <v>1987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</row>
    <row r="22" spans="1:41" x14ac:dyDescent="0.2">
      <c r="A22">
        <v>358000</v>
      </c>
      <c r="B22" t="s">
        <v>54</v>
      </c>
      <c r="C22">
        <v>213174</v>
      </c>
      <c r="D22">
        <v>110447</v>
      </c>
      <c r="E22">
        <v>2136</v>
      </c>
      <c r="F22">
        <v>108311</v>
      </c>
      <c r="G22">
        <v>46329</v>
      </c>
      <c r="H22">
        <v>32881</v>
      </c>
      <c r="I22">
        <v>10747</v>
      </c>
      <c r="J22">
        <v>4217</v>
      </c>
      <c r="K22">
        <v>4290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2777</v>
      </c>
      <c r="T22">
        <v>0</v>
      </c>
      <c r="U22">
        <v>0</v>
      </c>
      <c r="V22">
        <v>0</v>
      </c>
      <c r="W22">
        <v>2637</v>
      </c>
      <c r="X22">
        <v>169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4264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</row>
    <row r="23" spans="1:41" x14ac:dyDescent="0.2">
      <c r="A23">
        <v>362000</v>
      </c>
      <c r="B23" t="s">
        <v>55</v>
      </c>
      <c r="C23">
        <v>375116</v>
      </c>
      <c r="D23">
        <v>185992</v>
      </c>
      <c r="E23">
        <v>2497</v>
      </c>
      <c r="F23">
        <v>183495</v>
      </c>
      <c r="G23">
        <v>74766</v>
      </c>
      <c r="H23">
        <v>58447</v>
      </c>
      <c r="I23">
        <v>20746</v>
      </c>
      <c r="J23">
        <v>9050</v>
      </c>
      <c r="K23">
        <v>6268</v>
      </c>
      <c r="L23">
        <v>5662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3486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5070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</row>
    <row r="24" spans="1:41" x14ac:dyDescent="0.2">
      <c r="A24">
        <v>366000</v>
      </c>
      <c r="B24" t="s">
        <v>56</v>
      </c>
      <c r="C24">
        <v>157829</v>
      </c>
      <c r="D24">
        <v>81101</v>
      </c>
      <c r="E24">
        <v>1377</v>
      </c>
      <c r="F24">
        <v>79724</v>
      </c>
      <c r="G24">
        <v>33616</v>
      </c>
      <c r="H24">
        <v>20212</v>
      </c>
      <c r="I24">
        <v>7684</v>
      </c>
      <c r="J24">
        <v>6575</v>
      </c>
      <c r="K24">
        <v>3092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4017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4528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</row>
    <row r="25" spans="1:41" x14ac:dyDescent="0.2">
      <c r="A25">
        <v>370000</v>
      </c>
      <c r="B25" t="s">
        <v>57</v>
      </c>
      <c r="C25">
        <v>207313</v>
      </c>
      <c r="D25">
        <v>106996</v>
      </c>
      <c r="E25">
        <v>2500</v>
      </c>
      <c r="F25">
        <v>104496</v>
      </c>
      <c r="G25">
        <v>53641</v>
      </c>
      <c r="H25">
        <v>23589</v>
      </c>
      <c r="I25">
        <v>10669</v>
      </c>
      <c r="J25">
        <v>4480</v>
      </c>
      <c r="K25">
        <v>3408</v>
      </c>
      <c r="L25">
        <v>0</v>
      </c>
      <c r="M25">
        <v>1374</v>
      </c>
      <c r="N25">
        <v>0</v>
      </c>
      <c r="O25">
        <v>0</v>
      </c>
      <c r="P25">
        <v>0</v>
      </c>
      <c r="Q25">
        <v>0</v>
      </c>
      <c r="R25">
        <v>0</v>
      </c>
      <c r="S25">
        <v>774</v>
      </c>
      <c r="T25">
        <v>0</v>
      </c>
      <c r="U25">
        <v>0</v>
      </c>
      <c r="V25">
        <v>0</v>
      </c>
      <c r="W25">
        <v>3450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3111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</row>
    <row r="26" spans="1:41" x14ac:dyDescent="0.2">
      <c r="A26">
        <v>374000</v>
      </c>
      <c r="B26" t="s">
        <v>58</v>
      </c>
      <c r="C26">
        <v>223717</v>
      </c>
      <c r="D26">
        <v>117330</v>
      </c>
      <c r="E26">
        <v>1575</v>
      </c>
      <c r="F26">
        <v>115755</v>
      </c>
      <c r="G26">
        <v>50057</v>
      </c>
      <c r="H26">
        <v>32282</v>
      </c>
      <c r="I26">
        <v>10358</v>
      </c>
      <c r="J26">
        <v>6318</v>
      </c>
      <c r="K26">
        <v>4008</v>
      </c>
      <c r="L26">
        <v>1724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1543</v>
      </c>
      <c r="T26">
        <v>0</v>
      </c>
      <c r="U26">
        <v>0</v>
      </c>
      <c r="V26">
        <v>0</v>
      </c>
      <c r="W26">
        <v>4489</v>
      </c>
      <c r="X26">
        <v>60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3242</v>
      </c>
      <c r="AH26">
        <v>1674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</row>
    <row r="27" spans="1:41" x14ac:dyDescent="0.2">
      <c r="A27">
        <v>378000</v>
      </c>
      <c r="B27" t="s">
        <v>59</v>
      </c>
      <c r="C27">
        <v>232070</v>
      </c>
      <c r="D27">
        <v>128932</v>
      </c>
      <c r="E27">
        <v>1447</v>
      </c>
      <c r="F27">
        <v>127485</v>
      </c>
      <c r="G27">
        <v>52393</v>
      </c>
      <c r="H27">
        <v>30798</v>
      </c>
      <c r="I27">
        <v>17476</v>
      </c>
      <c r="J27">
        <v>8244</v>
      </c>
      <c r="K27">
        <v>5035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5748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800</v>
      </c>
      <c r="AH27">
        <v>1053</v>
      </c>
      <c r="AI27">
        <v>1096</v>
      </c>
      <c r="AJ27">
        <v>3525</v>
      </c>
      <c r="AK27">
        <v>602</v>
      </c>
      <c r="AL27">
        <v>715</v>
      </c>
      <c r="AM27">
        <v>0</v>
      </c>
      <c r="AN27">
        <v>0</v>
      </c>
      <c r="AO27">
        <v>0</v>
      </c>
    </row>
    <row r="28" spans="1:41" x14ac:dyDescent="0.2">
      <c r="A28">
        <v>382000</v>
      </c>
      <c r="B28" t="s">
        <v>60</v>
      </c>
      <c r="C28">
        <v>480933</v>
      </c>
      <c r="D28">
        <v>269337</v>
      </c>
      <c r="E28">
        <v>4357</v>
      </c>
      <c r="F28">
        <v>264980</v>
      </c>
      <c r="G28">
        <v>111569</v>
      </c>
      <c r="H28">
        <v>70437</v>
      </c>
      <c r="I28">
        <v>33775</v>
      </c>
      <c r="J28">
        <v>15529</v>
      </c>
      <c r="K28">
        <v>9847</v>
      </c>
      <c r="L28">
        <v>0</v>
      </c>
      <c r="M28">
        <v>2111</v>
      </c>
      <c r="N28">
        <v>0</v>
      </c>
      <c r="O28">
        <v>0</v>
      </c>
      <c r="P28">
        <v>0</v>
      </c>
      <c r="Q28">
        <v>0</v>
      </c>
      <c r="R28">
        <v>2596</v>
      </c>
      <c r="S28">
        <v>4551</v>
      </c>
      <c r="T28">
        <v>0</v>
      </c>
      <c r="U28">
        <v>0</v>
      </c>
      <c r="V28">
        <v>0</v>
      </c>
      <c r="W28">
        <v>9183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4368</v>
      </c>
      <c r="AH28">
        <v>1014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</row>
    <row r="29" spans="1:41" x14ac:dyDescent="0.2">
      <c r="A29">
        <v>512000</v>
      </c>
      <c r="B29" t="s">
        <v>234</v>
      </c>
      <c r="C29">
        <v>93907</v>
      </c>
      <c r="D29">
        <v>45529</v>
      </c>
      <c r="E29">
        <v>697</v>
      </c>
      <c r="F29">
        <v>44832</v>
      </c>
      <c r="G29">
        <v>12188</v>
      </c>
      <c r="H29">
        <v>21371</v>
      </c>
      <c r="I29">
        <v>2455</v>
      </c>
      <c r="J29">
        <v>1205</v>
      </c>
      <c r="K29">
        <v>1833</v>
      </c>
      <c r="L29">
        <v>0</v>
      </c>
      <c r="M29">
        <v>0</v>
      </c>
      <c r="N29">
        <v>0</v>
      </c>
      <c r="O29">
        <v>2069</v>
      </c>
      <c r="P29">
        <v>0</v>
      </c>
      <c r="Q29">
        <v>1778</v>
      </c>
      <c r="R29">
        <v>0</v>
      </c>
      <c r="S29">
        <v>909</v>
      </c>
      <c r="T29">
        <v>0</v>
      </c>
      <c r="U29">
        <v>0</v>
      </c>
      <c r="V29">
        <v>0</v>
      </c>
      <c r="W29">
        <v>794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230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</row>
    <row r="30" spans="1:41" x14ac:dyDescent="0.2">
      <c r="A30">
        <v>513000</v>
      </c>
      <c r="B30" t="s">
        <v>235</v>
      </c>
      <c r="C30">
        <v>195313</v>
      </c>
      <c r="D30">
        <v>84137</v>
      </c>
      <c r="E30">
        <v>1551</v>
      </c>
      <c r="F30">
        <v>82586</v>
      </c>
      <c r="G30">
        <v>17384</v>
      </c>
      <c r="H30">
        <v>41477</v>
      </c>
      <c r="I30">
        <v>4840</v>
      </c>
      <c r="J30">
        <v>1668</v>
      </c>
      <c r="K30">
        <v>3846</v>
      </c>
      <c r="L30">
        <v>3287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1318</v>
      </c>
      <c r="T30">
        <v>0</v>
      </c>
      <c r="U30">
        <v>0</v>
      </c>
      <c r="V30">
        <v>0</v>
      </c>
      <c r="W30">
        <v>4116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1137</v>
      </c>
      <c r="AH30">
        <v>2720</v>
      </c>
      <c r="AI30">
        <v>352</v>
      </c>
      <c r="AJ30">
        <v>426</v>
      </c>
      <c r="AK30">
        <v>0</v>
      </c>
      <c r="AL30">
        <v>0</v>
      </c>
      <c r="AM30">
        <v>0</v>
      </c>
      <c r="AN30">
        <v>0</v>
      </c>
      <c r="AO30">
        <v>15</v>
      </c>
    </row>
    <row r="31" spans="1:41" x14ac:dyDescent="0.2">
      <c r="A31">
        <v>515000</v>
      </c>
      <c r="B31" t="s">
        <v>236</v>
      </c>
      <c r="C31">
        <v>243442</v>
      </c>
      <c r="D31">
        <v>145234</v>
      </c>
      <c r="E31">
        <v>1394</v>
      </c>
      <c r="F31">
        <v>143840</v>
      </c>
      <c r="G31">
        <v>50645</v>
      </c>
      <c r="H31">
        <v>38809</v>
      </c>
      <c r="I31">
        <v>28981</v>
      </c>
      <c r="J31">
        <v>8419</v>
      </c>
      <c r="K31">
        <v>7249</v>
      </c>
      <c r="L31">
        <v>0</v>
      </c>
      <c r="M31">
        <v>0</v>
      </c>
      <c r="N31">
        <v>0</v>
      </c>
      <c r="O31">
        <v>1646</v>
      </c>
      <c r="P31">
        <v>0</v>
      </c>
      <c r="Q31">
        <v>0</v>
      </c>
      <c r="R31">
        <v>0</v>
      </c>
      <c r="S31">
        <v>2999</v>
      </c>
      <c r="T31">
        <v>0</v>
      </c>
      <c r="U31">
        <v>0</v>
      </c>
      <c r="V31">
        <v>0</v>
      </c>
      <c r="W31">
        <v>3744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1308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40</v>
      </c>
    </row>
    <row r="32" spans="1:41" x14ac:dyDescent="0.2">
      <c r="A32">
        <v>554000</v>
      </c>
      <c r="B32" t="s">
        <v>64</v>
      </c>
      <c r="C32">
        <v>297246</v>
      </c>
      <c r="D32">
        <v>160602</v>
      </c>
      <c r="E32">
        <v>2076</v>
      </c>
      <c r="F32">
        <v>158526</v>
      </c>
      <c r="G32">
        <v>82175</v>
      </c>
      <c r="H32">
        <v>35788</v>
      </c>
      <c r="I32">
        <v>13411</v>
      </c>
      <c r="J32">
        <v>6604</v>
      </c>
      <c r="K32">
        <v>3357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2189</v>
      </c>
      <c r="T32">
        <v>0</v>
      </c>
      <c r="U32">
        <v>0</v>
      </c>
      <c r="V32">
        <v>0</v>
      </c>
      <c r="W32">
        <v>3342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9565</v>
      </c>
      <c r="AH32">
        <v>1681</v>
      </c>
      <c r="AI32">
        <v>414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</row>
    <row r="33" spans="1:41" x14ac:dyDescent="0.2">
      <c r="A33">
        <v>558000</v>
      </c>
      <c r="B33" t="s">
        <v>65</v>
      </c>
      <c r="C33">
        <v>180555</v>
      </c>
      <c r="D33">
        <v>105983</v>
      </c>
      <c r="E33">
        <v>1018</v>
      </c>
      <c r="F33">
        <v>104965</v>
      </c>
      <c r="G33">
        <v>51607</v>
      </c>
      <c r="H33">
        <v>24974</v>
      </c>
      <c r="I33">
        <v>12603</v>
      </c>
      <c r="J33">
        <v>5422</v>
      </c>
      <c r="K33">
        <v>2779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793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1440</v>
      </c>
      <c r="AF33">
        <v>0</v>
      </c>
      <c r="AG33">
        <v>5347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</row>
    <row r="34" spans="1:41" x14ac:dyDescent="0.2">
      <c r="A34">
        <v>562000</v>
      </c>
      <c r="B34" t="s">
        <v>66</v>
      </c>
      <c r="C34">
        <v>504681</v>
      </c>
      <c r="D34">
        <v>242062</v>
      </c>
      <c r="E34">
        <v>5120</v>
      </c>
      <c r="F34">
        <v>236942</v>
      </c>
      <c r="G34">
        <v>80020</v>
      </c>
      <c r="H34">
        <v>95844</v>
      </c>
      <c r="I34">
        <v>20873</v>
      </c>
      <c r="J34">
        <v>9141</v>
      </c>
      <c r="K34">
        <v>12472</v>
      </c>
      <c r="L34">
        <v>0</v>
      </c>
      <c r="M34">
        <v>0</v>
      </c>
      <c r="N34">
        <v>0</v>
      </c>
      <c r="O34">
        <v>0</v>
      </c>
      <c r="P34">
        <v>0</v>
      </c>
      <c r="Q34">
        <v>388</v>
      </c>
      <c r="R34">
        <v>0</v>
      </c>
      <c r="S34">
        <v>6098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1051</v>
      </c>
      <c r="AH34">
        <v>493</v>
      </c>
      <c r="AI34">
        <v>10514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48</v>
      </c>
    </row>
    <row r="35" spans="1:41" x14ac:dyDescent="0.2">
      <c r="A35">
        <v>566000</v>
      </c>
      <c r="B35" t="s">
        <v>67</v>
      </c>
      <c r="C35">
        <v>358340</v>
      </c>
      <c r="D35">
        <v>200635</v>
      </c>
      <c r="E35">
        <v>2731</v>
      </c>
      <c r="F35">
        <v>197904</v>
      </c>
      <c r="G35">
        <v>88018</v>
      </c>
      <c r="H35">
        <v>62477</v>
      </c>
      <c r="I35">
        <v>21825</v>
      </c>
      <c r="J35">
        <v>8937</v>
      </c>
      <c r="K35">
        <v>7445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9202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</row>
    <row r="36" spans="1:41" x14ac:dyDescent="0.2">
      <c r="A36">
        <v>570000</v>
      </c>
      <c r="B36" t="s">
        <v>68</v>
      </c>
      <c r="C36">
        <v>224085</v>
      </c>
      <c r="D36">
        <v>124119</v>
      </c>
      <c r="E36">
        <v>1551</v>
      </c>
      <c r="F36">
        <v>122568</v>
      </c>
      <c r="G36">
        <v>55105</v>
      </c>
      <c r="H36">
        <v>31088</v>
      </c>
      <c r="I36">
        <v>14550</v>
      </c>
      <c r="J36">
        <v>6314</v>
      </c>
      <c r="K36">
        <v>3614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1979</v>
      </c>
      <c r="T36">
        <v>0</v>
      </c>
      <c r="U36">
        <v>0</v>
      </c>
      <c r="V36">
        <v>0</v>
      </c>
      <c r="W36">
        <v>3636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6282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</row>
    <row r="37" spans="1:41" x14ac:dyDescent="0.2">
      <c r="A37">
        <v>711000</v>
      </c>
      <c r="B37" t="s">
        <v>237</v>
      </c>
      <c r="C37">
        <v>255657</v>
      </c>
      <c r="D37">
        <v>130507</v>
      </c>
      <c r="E37">
        <v>1662</v>
      </c>
      <c r="F37">
        <v>128845</v>
      </c>
      <c r="G37">
        <v>38914</v>
      </c>
      <c r="H37">
        <v>39721</v>
      </c>
      <c r="I37">
        <v>20477</v>
      </c>
      <c r="J37">
        <v>3798</v>
      </c>
      <c r="K37">
        <v>9378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2775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10908</v>
      </c>
      <c r="AH37">
        <v>1190</v>
      </c>
      <c r="AI37">
        <v>659</v>
      </c>
      <c r="AJ37">
        <v>958</v>
      </c>
      <c r="AK37">
        <v>0</v>
      </c>
      <c r="AL37">
        <v>0</v>
      </c>
      <c r="AM37">
        <v>0</v>
      </c>
      <c r="AN37">
        <v>0</v>
      </c>
      <c r="AO37">
        <v>67</v>
      </c>
    </row>
    <row r="38" spans="1:41" x14ac:dyDescent="0.2">
      <c r="A38">
        <v>754000</v>
      </c>
      <c r="B38" t="s">
        <v>70</v>
      </c>
      <c r="C38">
        <v>288816</v>
      </c>
      <c r="D38">
        <v>146443</v>
      </c>
      <c r="E38">
        <v>1976</v>
      </c>
      <c r="F38">
        <v>144467</v>
      </c>
      <c r="G38">
        <v>64162</v>
      </c>
      <c r="H38">
        <v>38801</v>
      </c>
      <c r="I38">
        <v>16794</v>
      </c>
      <c r="J38">
        <v>4921</v>
      </c>
      <c r="K38">
        <v>5090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5391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9308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</row>
    <row r="39" spans="1:41" x14ac:dyDescent="0.2">
      <c r="A39">
        <v>758000</v>
      </c>
      <c r="B39" t="s">
        <v>71</v>
      </c>
      <c r="C39">
        <v>204381</v>
      </c>
      <c r="D39">
        <v>104748</v>
      </c>
      <c r="E39">
        <v>1449</v>
      </c>
      <c r="F39">
        <v>103299</v>
      </c>
      <c r="G39">
        <v>35979</v>
      </c>
      <c r="H39">
        <v>41096</v>
      </c>
      <c r="I39">
        <v>10742</v>
      </c>
      <c r="J39">
        <v>3482</v>
      </c>
      <c r="K39">
        <v>4549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625</v>
      </c>
      <c r="T39">
        <v>0</v>
      </c>
      <c r="U39">
        <v>0</v>
      </c>
      <c r="V39">
        <v>0</v>
      </c>
      <c r="W39">
        <v>4476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2350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</row>
    <row r="40" spans="1:41" x14ac:dyDescent="0.2">
      <c r="A40">
        <v>762000</v>
      </c>
      <c r="B40" t="s">
        <v>72</v>
      </c>
      <c r="C40">
        <v>118720</v>
      </c>
      <c r="D40">
        <v>67784</v>
      </c>
      <c r="E40">
        <v>1673</v>
      </c>
      <c r="F40">
        <v>66111</v>
      </c>
      <c r="G40">
        <v>33638</v>
      </c>
      <c r="H40">
        <v>16726</v>
      </c>
      <c r="I40">
        <v>6294</v>
      </c>
      <c r="J40">
        <v>2764</v>
      </c>
      <c r="K40">
        <v>2088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4601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</row>
    <row r="41" spans="1:41" x14ac:dyDescent="0.2">
      <c r="A41">
        <v>766000</v>
      </c>
      <c r="B41" t="s">
        <v>73</v>
      </c>
      <c r="C41">
        <v>285000</v>
      </c>
      <c r="D41">
        <v>149872</v>
      </c>
      <c r="E41">
        <v>2675</v>
      </c>
      <c r="F41">
        <v>147197</v>
      </c>
      <c r="G41">
        <v>50376</v>
      </c>
      <c r="H41">
        <v>56149</v>
      </c>
      <c r="I41">
        <v>15773</v>
      </c>
      <c r="J41">
        <v>7562</v>
      </c>
      <c r="K41">
        <v>6453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4862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6022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</row>
    <row r="42" spans="1:41" x14ac:dyDescent="0.2">
      <c r="A42">
        <v>770000</v>
      </c>
      <c r="B42" t="s">
        <v>74</v>
      </c>
      <c r="C42">
        <v>256597</v>
      </c>
      <c r="D42">
        <v>126543</v>
      </c>
      <c r="E42">
        <v>1773</v>
      </c>
      <c r="F42">
        <v>124770</v>
      </c>
      <c r="G42">
        <v>46729</v>
      </c>
      <c r="H42">
        <v>44221</v>
      </c>
      <c r="I42">
        <v>12211</v>
      </c>
      <c r="J42">
        <v>5570</v>
      </c>
      <c r="K42">
        <v>4605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1885</v>
      </c>
      <c r="T42">
        <v>0</v>
      </c>
      <c r="U42">
        <v>0</v>
      </c>
      <c r="V42">
        <v>0</v>
      </c>
      <c r="W42">
        <v>5180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3259</v>
      </c>
      <c r="AH42">
        <v>1110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</row>
    <row r="43" spans="1:41" x14ac:dyDescent="0.2">
      <c r="A43">
        <v>774000</v>
      </c>
      <c r="B43" t="s">
        <v>75</v>
      </c>
      <c r="C43">
        <v>242760</v>
      </c>
      <c r="D43">
        <v>122879</v>
      </c>
      <c r="E43">
        <v>1798</v>
      </c>
      <c r="F43">
        <v>121081</v>
      </c>
      <c r="G43">
        <v>62777</v>
      </c>
      <c r="H43">
        <v>25918</v>
      </c>
      <c r="I43">
        <v>13477</v>
      </c>
      <c r="J43">
        <v>5313</v>
      </c>
      <c r="K43">
        <v>4964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1465</v>
      </c>
      <c r="T43">
        <v>0</v>
      </c>
      <c r="U43">
        <v>0</v>
      </c>
      <c r="V43">
        <v>0</v>
      </c>
      <c r="W43">
        <v>4356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556</v>
      </c>
      <c r="AH43">
        <v>2255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</row>
    <row r="44" spans="1:41" x14ac:dyDescent="0.2">
      <c r="A44">
        <v>911000</v>
      </c>
      <c r="B44" t="s">
        <v>238</v>
      </c>
      <c r="C44">
        <v>295354</v>
      </c>
      <c r="D44">
        <v>143142</v>
      </c>
      <c r="E44">
        <v>1692</v>
      </c>
      <c r="F44">
        <v>141450</v>
      </c>
      <c r="G44">
        <v>36368</v>
      </c>
      <c r="H44">
        <v>54669</v>
      </c>
      <c r="I44">
        <v>18138</v>
      </c>
      <c r="J44">
        <v>3994</v>
      </c>
      <c r="K44">
        <v>8834</v>
      </c>
      <c r="L44">
        <v>1837</v>
      </c>
      <c r="M44">
        <v>1266</v>
      </c>
      <c r="N44">
        <v>0</v>
      </c>
      <c r="O44">
        <v>0</v>
      </c>
      <c r="P44">
        <v>0</v>
      </c>
      <c r="Q44">
        <v>0</v>
      </c>
      <c r="R44">
        <v>0</v>
      </c>
      <c r="S44">
        <v>2907</v>
      </c>
      <c r="T44">
        <v>0</v>
      </c>
      <c r="U44">
        <v>0</v>
      </c>
      <c r="V44">
        <v>0</v>
      </c>
      <c r="W44">
        <v>4942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3545</v>
      </c>
      <c r="AH44">
        <v>1201</v>
      </c>
      <c r="AI44">
        <v>2186</v>
      </c>
      <c r="AJ44">
        <v>1563</v>
      </c>
      <c r="AK44">
        <v>0</v>
      </c>
      <c r="AL44">
        <v>0</v>
      </c>
      <c r="AM44">
        <v>0</v>
      </c>
      <c r="AN44">
        <v>0</v>
      </c>
      <c r="AO44">
        <v>0</v>
      </c>
    </row>
    <row r="45" spans="1:41" x14ac:dyDescent="0.2">
      <c r="A45">
        <v>913000</v>
      </c>
      <c r="B45" t="s">
        <v>239</v>
      </c>
      <c r="C45">
        <v>456509</v>
      </c>
      <c r="D45">
        <v>204981</v>
      </c>
      <c r="E45">
        <v>2917</v>
      </c>
      <c r="F45">
        <v>202064</v>
      </c>
      <c r="G45">
        <v>54922</v>
      </c>
      <c r="H45">
        <v>77150</v>
      </c>
      <c r="I45">
        <v>31138</v>
      </c>
      <c r="J45">
        <v>4945</v>
      </c>
      <c r="K45">
        <v>13839</v>
      </c>
      <c r="L45">
        <v>0</v>
      </c>
      <c r="M45">
        <v>1827</v>
      </c>
      <c r="N45">
        <v>0</v>
      </c>
      <c r="O45">
        <v>0</v>
      </c>
      <c r="P45">
        <v>0</v>
      </c>
      <c r="Q45">
        <v>135</v>
      </c>
      <c r="R45">
        <v>0</v>
      </c>
      <c r="S45">
        <v>4719</v>
      </c>
      <c r="T45">
        <v>0</v>
      </c>
      <c r="U45">
        <v>282</v>
      </c>
      <c r="V45">
        <v>0</v>
      </c>
      <c r="W45">
        <v>6835</v>
      </c>
      <c r="X45">
        <v>0</v>
      </c>
      <c r="Y45">
        <v>0</v>
      </c>
      <c r="Z45">
        <v>0</v>
      </c>
      <c r="AA45">
        <v>529</v>
      </c>
      <c r="AB45">
        <v>129</v>
      </c>
      <c r="AC45">
        <v>2101</v>
      </c>
      <c r="AD45">
        <v>0</v>
      </c>
      <c r="AE45">
        <v>0</v>
      </c>
      <c r="AF45">
        <v>0</v>
      </c>
      <c r="AG45">
        <v>1986</v>
      </c>
      <c r="AH45">
        <v>1515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12</v>
      </c>
    </row>
    <row r="46" spans="1:41" x14ac:dyDescent="0.2">
      <c r="A46">
        <v>914000</v>
      </c>
      <c r="B46" t="s">
        <v>240</v>
      </c>
      <c r="C46">
        <v>150645</v>
      </c>
      <c r="D46">
        <v>67985</v>
      </c>
      <c r="E46">
        <v>1235</v>
      </c>
      <c r="F46">
        <v>66750</v>
      </c>
      <c r="G46">
        <v>21353</v>
      </c>
      <c r="H46">
        <v>21882</v>
      </c>
      <c r="I46">
        <v>6012</v>
      </c>
      <c r="J46">
        <v>2424</v>
      </c>
      <c r="K46">
        <v>2855</v>
      </c>
      <c r="L46">
        <v>1338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1069</v>
      </c>
      <c r="T46">
        <v>0</v>
      </c>
      <c r="U46">
        <v>0</v>
      </c>
      <c r="V46">
        <v>0</v>
      </c>
      <c r="W46">
        <v>2479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288</v>
      </c>
      <c r="AH46">
        <v>5406</v>
      </c>
      <c r="AI46">
        <v>1506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138</v>
      </c>
    </row>
    <row r="47" spans="1:41" x14ac:dyDescent="0.2">
      <c r="A47">
        <v>915000</v>
      </c>
      <c r="B47" t="s">
        <v>241</v>
      </c>
      <c r="C47">
        <v>137400</v>
      </c>
      <c r="D47">
        <v>70650</v>
      </c>
      <c r="E47">
        <v>1186</v>
      </c>
      <c r="F47">
        <v>69464</v>
      </c>
      <c r="G47">
        <v>29617</v>
      </c>
      <c r="H47">
        <v>24406</v>
      </c>
      <c r="I47">
        <v>5055</v>
      </c>
      <c r="J47">
        <v>2845</v>
      </c>
      <c r="K47">
        <v>3000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1277</v>
      </c>
      <c r="T47">
        <v>0</v>
      </c>
      <c r="U47">
        <v>0</v>
      </c>
      <c r="V47">
        <v>0</v>
      </c>
      <c r="W47">
        <v>431</v>
      </c>
      <c r="X47">
        <v>0</v>
      </c>
      <c r="Y47">
        <v>0</v>
      </c>
      <c r="Z47">
        <v>0</v>
      </c>
      <c r="AA47">
        <v>0</v>
      </c>
      <c r="AB47">
        <v>0</v>
      </c>
      <c r="AC47">
        <v>641</v>
      </c>
      <c r="AD47">
        <v>0</v>
      </c>
      <c r="AE47">
        <v>0</v>
      </c>
      <c r="AF47">
        <v>0</v>
      </c>
      <c r="AG47">
        <v>1935</v>
      </c>
      <c r="AH47">
        <v>257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</row>
    <row r="48" spans="1:41" x14ac:dyDescent="0.2">
      <c r="A48">
        <v>916000</v>
      </c>
      <c r="B48" t="s">
        <v>242</v>
      </c>
      <c r="C48">
        <v>122623</v>
      </c>
      <c r="D48">
        <v>51723</v>
      </c>
      <c r="E48">
        <v>907</v>
      </c>
      <c r="F48">
        <v>50816</v>
      </c>
      <c r="G48">
        <v>13148</v>
      </c>
      <c r="H48">
        <v>22754</v>
      </c>
      <c r="I48">
        <v>4741</v>
      </c>
      <c r="J48">
        <v>1437</v>
      </c>
      <c r="K48">
        <v>3153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1382</v>
      </c>
      <c r="T48">
        <v>0</v>
      </c>
      <c r="U48">
        <v>0</v>
      </c>
      <c r="V48">
        <v>0</v>
      </c>
      <c r="W48">
        <v>2117</v>
      </c>
      <c r="X48">
        <v>0</v>
      </c>
      <c r="Y48">
        <v>0</v>
      </c>
      <c r="Z48">
        <v>0</v>
      </c>
      <c r="AA48">
        <v>425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824</v>
      </c>
      <c r="AH48">
        <v>835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</row>
    <row r="49" spans="1:41" x14ac:dyDescent="0.2">
      <c r="A49">
        <v>954000</v>
      </c>
      <c r="B49" t="s">
        <v>81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</row>
    <row r="50" spans="1:41" x14ac:dyDescent="0.2">
      <c r="A50">
        <v>958000</v>
      </c>
      <c r="B50" t="s">
        <v>82</v>
      </c>
      <c r="C50">
        <v>218620</v>
      </c>
      <c r="D50">
        <v>117344</v>
      </c>
      <c r="E50">
        <v>2696</v>
      </c>
      <c r="F50">
        <v>114648</v>
      </c>
      <c r="G50">
        <v>59985</v>
      </c>
      <c r="H50">
        <v>31302</v>
      </c>
      <c r="I50">
        <v>7826</v>
      </c>
      <c r="J50">
        <v>5902</v>
      </c>
      <c r="K50">
        <v>3664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2522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3447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</row>
    <row r="51" spans="1:41" x14ac:dyDescent="0.2">
      <c r="A51">
        <v>962000</v>
      </c>
      <c r="B51" t="s">
        <v>83</v>
      </c>
      <c r="C51">
        <v>338903</v>
      </c>
      <c r="D51">
        <v>150679</v>
      </c>
      <c r="E51">
        <v>2221</v>
      </c>
      <c r="F51">
        <v>148458</v>
      </c>
      <c r="G51">
        <v>60430</v>
      </c>
      <c r="H51">
        <v>46114</v>
      </c>
      <c r="I51">
        <v>12240</v>
      </c>
      <c r="J51">
        <v>7660</v>
      </c>
      <c r="K51">
        <v>6243</v>
      </c>
      <c r="L51">
        <v>0</v>
      </c>
      <c r="M51">
        <v>1869</v>
      </c>
      <c r="N51">
        <v>0</v>
      </c>
      <c r="O51">
        <v>0</v>
      </c>
      <c r="P51">
        <v>0</v>
      </c>
      <c r="Q51">
        <v>0</v>
      </c>
      <c r="R51">
        <v>0</v>
      </c>
      <c r="S51">
        <v>2704</v>
      </c>
      <c r="T51">
        <v>0</v>
      </c>
      <c r="U51">
        <v>0</v>
      </c>
      <c r="V51">
        <v>0</v>
      </c>
      <c r="W51">
        <v>4474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6608</v>
      </c>
      <c r="AH51">
        <v>116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</row>
    <row r="52" spans="1:41" x14ac:dyDescent="0.2">
      <c r="A52">
        <v>966000</v>
      </c>
      <c r="B52" t="s">
        <v>84</v>
      </c>
      <c r="C52">
        <v>110423</v>
      </c>
      <c r="D52">
        <v>57831</v>
      </c>
      <c r="E52">
        <v>810</v>
      </c>
      <c r="F52">
        <v>57021</v>
      </c>
      <c r="G52">
        <v>30942</v>
      </c>
      <c r="H52">
        <v>13264</v>
      </c>
      <c r="I52">
        <v>3970</v>
      </c>
      <c r="J52">
        <v>2092</v>
      </c>
      <c r="K52">
        <v>1529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5224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</row>
    <row r="53" spans="1:41" x14ac:dyDescent="0.2">
      <c r="A53">
        <v>970000</v>
      </c>
      <c r="B53" t="s">
        <v>85</v>
      </c>
      <c r="C53">
        <v>228438</v>
      </c>
      <c r="D53">
        <v>117666</v>
      </c>
      <c r="E53">
        <v>1941</v>
      </c>
      <c r="F53">
        <v>115725</v>
      </c>
      <c r="G53">
        <v>42107</v>
      </c>
      <c r="H53">
        <v>41340</v>
      </c>
      <c r="I53">
        <v>10269</v>
      </c>
      <c r="J53">
        <v>7352</v>
      </c>
      <c r="K53">
        <v>5123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3359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6175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</row>
    <row r="54" spans="1:41" x14ac:dyDescent="0.2">
      <c r="A54">
        <v>974000</v>
      </c>
      <c r="B54" t="s">
        <v>86</v>
      </c>
      <c r="C54">
        <v>247902</v>
      </c>
      <c r="D54">
        <v>126818</v>
      </c>
      <c r="E54">
        <v>1544</v>
      </c>
      <c r="F54">
        <v>125274</v>
      </c>
      <c r="G54">
        <v>53751</v>
      </c>
      <c r="H54">
        <v>34997</v>
      </c>
      <c r="I54">
        <v>9401</v>
      </c>
      <c r="J54">
        <v>6368</v>
      </c>
      <c r="K54">
        <v>4065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1887</v>
      </c>
      <c r="T54">
        <v>2083</v>
      </c>
      <c r="U54">
        <v>0</v>
      </c>
      <c r="V54">
        <v>0</v>
      </c>
      <c r="W54">
        <v>4241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8481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</row>
    <row r="55" spans="1:41" x14ac:dyDescent="0.2">
      <c r="A55">
        <v>978000</v>
      </c>
      <c r="B55" t="s">
        <v>87</v>
      </c>
      <c r="C55">
        <v>325313</v>
      </c>
      <c r="D55">
        <v>162975</v>
      </c>
      <c r="E55">
        <v>2903</v>
      </c>
      <c r="F55">
        <v>160072</v>
      </c>
      <c r="G55" s="217">
        <v>47097</v>
      </c>
      <c r="H55" s="217">
        <v>67001</v>
      </c>
      <c r="I55">
        <v>17970</v>
      </c>
      <c r="J55">
        <v>5448</v>
      </c>
      <c r="K55">
        <v>7930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4840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4304</v>
      </c>
      <c r="AH55">
        <v>3940</v>
      </c>
      <c r="AI55">
        <v>1542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</row>
    <row r="56" spans="1:41" x14ac:dyDescent="0.2">
      <c r="C56" s="112"/>
    </row>
    <row r="57" spans="1:41" x14ac:dyDescent="0.2">
      <c r="A57" s="175" t="s">
        <v>192</v>
      </c>
      <c r="B57" s="170"/>
    </row>
    <row r="58" spans="1:41" s="170" customFormat="1" x14ac:dyDescent="0.2">
      <c r="B58" s="171" t="s">
        <v>147</v>
      </c>
      <c r="C58" s="172">
        <f>SUM(C2:C16,C18:C28)</f>
        <v>7619254</v>
      </c>
      <c r="D58" s="172">
        <f t="shared" ref="D58:AO58" si="0">SUM(D2:D16,D18:D28)</f>
        <v>3769545</v>
      </c>
      <c r="E58" s="172">
        <f t="shared" si="0"/>
        <v>54196</v>
      </c>
      <c r="F58" s="172">
        <f t="shared" si="0"/>
        <v>3715349</v>
      </c>
      <c r="G58" s="172">
        <f t="shared" si="0"/>
        <v>1378624</v>
      </c>
      <c r="H58" s="172">
        <f t="shared" si="0"/>
        <v>1106108</v>
      </c>
      <c r="I58" s="172">
        <f t="shared" si="0"/>
        <v>461798</v>
      </c>
      <c r="J58" s="172">
        <f t="shared" si="0"/>
        <v>196200</v>
      </c>
      <c r="K58" s="172">
        <f t="shared" si="0"/>
        <v>179782</v>
      </c>
      <c r="L58" s="172">
        <f t="shared" si="0"/>
        <v>29623</v>
      </c>
      <c r="M58" s="172">
        <f t="shared" si="0"/>
        <v>9184</v>
      </c>
      <c r="N58" s="172">
        <f t="shared" si="0"/>
        <v>5521</v>
      </c>
      <c r="O58" s="172">
        <f t="shared" si="0"/>
        <v>0</v>
      </c>
      <c r="P58" s="172">
        <f t="shared" si="0"/>
        <v>3686</v>
      </c>
      <c r="Q58" s="172">
        <f t="shared" si="0"/>
        <v>653</v>
      </c>
      <c r="R58" s="172">
        <f t="shared" si="0"/>
        <v>2596</v>
      </c>
      <c r="S58" s="172">
        <f t="shared" si="0"/>
        <v>67690</v>
      </c>
      <c r="T58" s="172">
        <f t="shared" si="0"/>
        <v>0</v>
      </c>
      <c r="U58" s="172">
        <f t="shared" si="0"/>
        <v>4165</v>
      </c>
      <c r="V58" s="172">
        <f t="shared" si="0"/>
        <v>44</v>
      </c>
      <c r="W58" s="172">
        <f t="shared" si="0"/>
        <v>105893</v>
      </c>
      <c r="X58" s="172">
        <f t="shared" si="0"/>
        <v>229</v>
      </c>
      <c r="Y58" s="172">
        <f t="shared" si="0"/>
        <v>716</v>
      </c>
      <c r="Z58" s="172">
        <f t="shared" si="0"/>
        <v>820</v>
      </c>
      <c r="AA58" s="172">
        <f t="shared" si="0"/>
        <v>3185</v>
      </c>
      <c r="AB58" s="172">
        <f t="shared" si="0"/>
        <v>0</v>
      </c>
      <c r="AC58" s="172">
        <f t="shared" si="0"/>
        <v>0</v>
      </c>
      <c r="AD58" s="172">
        <f t="shared" si="0"/>
        <v>117</v>
      </c>
      <c r="AE58" s="172">
        <f t="shared" si="0"/>
        <v>0</v>
      </c>
      <c r="AF58" s="172">
        <f t="shared" si="0"/>
        <v>3339</v>
      </c>
      <c r="AG58" s="172">
        <f t="shared" si="0"/>
        <v>104331</v>
      </c>
      <c r="AH58" s="172">
        <f t="shared" si="0"/>
        <v>23716</v>
      </c>
      <c r="AI58" s="172">
        <f t="shared" si="0"/>
        <v>13399</v>
      </c>
      <c r="AJ58" s="172">
        <f t="shared" si="0"/>
        <v>5274</v>
      </c>
      <c r="AK58" s="172">
        <f t="shared" si="0"/>
        <v>5091</v>
      </c>
      <c r="AL58" s="172">
        <f t="shared" si="0"/>
        <v>1226</v>
      </c>
      <c r="AM58" s="172">
        <f t="shared" si="0"/>
        <v>218</v>
      </c>
      <c r="AN58" s="172">
        <f t="shared" si="0"/>
        <v>1344</v>
      </c>
      <c r="AO58" s="172">
        <f t="shared" si="0"/>
        <v>777</v>
      </c>
    </row>
    <row r="59" spans="1:41" s="170" customFormat="1" x14ac:dyDescent="0.2"/>
    <row r="60" spans="1:41" s="170" customFormat="1" x14ac:dyDescent="0.2">
      <c r="B60" s="171" t="s">
        <v>150</v>
      </c>
      <c r="C60" s="172">
        <f>C58+SUM(C29:C55)</f>
        <v>14000884</v>
      </c>
      <c r="D60" s="172">
        <f t="shared" ref="D60:AO60" si="1">D58+SUM(D29:D55)</f>
        <v>6998416</v>
      </c>
      <c r="E60" s="172">
        <f t="shared" si="1"/>
        <v>103392</v>
      </c>
      <c r="F60" s="172">
        <f t="shared" si="1"/>
        <v>6895024</v>
      </c>
      <c r="G60" s="172">
        <f t="shared" si="1"/>
        <v>2598061</v>
      </c>
      <c r="H60" s="172">
        <f t="shared" si="1"/>
        <v>2155447</v>
      </c>
      <c r="I60" s="172">
        <f t="shared" si="1"/>
        <v>803864</v>
      </c>
      <c r="J60" s="172">
        <f t="shared" si="1"/>
        <v>327787</v>
      </c>
      <c r="K60" s="172">
        <f t="shared" si="1"/>
        <v>319739</v>
      </c>
      <c r="L60" s="172">
        <f t="shared" si="1"/>
        <v>36085</v>
      </c>
      <c r="M60" s="172">
        <f t="shared" si="1"/>
        <v>14146</v>
      </c>
      <c r="N60" s="172">
        <f t="shared" si="1"/>
        <v>5521</v>
      </c>
      <c r="O60" s="172">
        <f t="shared" si="1"/>
        <v>3715</v>
      </c>
      <c r="P60" s="172">
        <f t="shared" si="1"/>
        <v>3686</v>
      </c>
      <c r="Q60" s="172">
        <f t="shared" si="1"/>
        <v>2954</v>
      </c>
      <c r="R60" s="172">
        <f t="shared" si="1"/>
        <v>2596</v>
      </c>
      <c r="S60" s="172">
        <f t="shared" si="1"/>
        <v>114032</v>
      </c>
      <c r="T60" s="172">
        <f t="shared" si="1"/>
        <v>2083</v>
      </c>
      <c r="U60" s="172">
        <f t="shared" si="1"/>
        <v>4447</v>
      </c>
      <c r="V60" s="172">
        <f t="shared" si="1"/>
        <v>44</v>
      </c>
      <c r="W60" s="172">
        <f t="shared" si="1"/>
        <v>174668</v>
      </c>
      <c r="X60" s="172">
        <f t="shared" si="1"/>
        <v>229</v>
      </c>
      <c r="Y60" s="172">
        <f t="shared" si="1"/>
        <v>716</v>
      </c>
      <c r="Z60" s="172">
        <f t="shared" si="1"/>
        <v>820</v>
      </c>
      <c r="AA60" s="172">
        <f t="shared" si="1"/>
        <v>4139</v>
      </c>
      <c r="AB60" s="172">
        <f t="shared" si="1"/>
        <v>129</v>
      </c>
      <c r="AC60" s="172">
        <f t="shared" si="1"/>
        <v>2742</v>
      </c>
      <c r="AD60" s="172">
        <f t="shared" si="1"/>
        <v>117</v>
      </c>
      <c r="AE60" s="172">
        <f t="shared" si="1"/>
        <v>1440</v>
      </c>
      <c r="AF60" s="172">
        <f t="shared" si="1"/>
        <v>3339</v>
      </c>
      <c r="AG60" s="172">
        <f t="shared" si="1"/>
        <v>218274</v>
      </c>
      <c r="AH60" s="172">
        <f t="shared" si="1"/>
        <v>46435</v>
      </c>
      <c r="AI60" s="172">
        <f t="shared" si="1"/>
        <v>30572</v>
      </c>
      <c r="AJ60" s="172">
        <f t="shared" si="1"/>
        <v>8221</v>
      </c>
      <c r="AK60" s="172">
        <f t="shared" si="1"/>
        <v>5091</v>
      </c>
      <c r="AL60" s="172">
        <f t="shared" si="1"/>
        <v>1226</v>
      </c>
      <c r="AM60" s="172">
        <f t="shared" si="1"/>
        <v>218</v>
      </c>
      <c r="AN60" s="172">
        <f t="shared" si="1"/>
        <v>1344</v>
      </c>
      <c r="AO60" s="172">
        <f t="shared" si="1"/>
        <v>1097</v>
      </c>
    </row>
    <row r="61" spans="1:41" s="170" customFormat="1" x14ac:dyDescent="0.2"/>
    <row r="62" spans="1:41" s="170" customFormat="1" x14ac:dyDescent="0.2"/>
    <row r="63" spans="1:41" s="170" customFormat="1" ht="46.5" x14ac:dyDescent="0.2">
      <c r="A63" s="173" t="s">
        <v>0</v>
      </c>
      <c r="B63" s="173" t="s">
        <v>1</v>
      </c>
      <c r="C63" s="176" t="s">
        <v>95</v>
      </c>
      <c r="D63" s="174" t="s">
        <v>191</v>
      </c>
    </row>
    <row r="64" spans="1:41" s="170" customFormat="1" x14ac:dyDescent="0.2">
      <c r="A64" s="170">
        <v>111</v>
      </c>
      <c r="B64" s="170" t="s">
        <v>34</v>
      </c>
      <c r="D64" s="172">
        <f>SUM(L2:AO2)-C64</f>
        <v>18592</v>
      </c>
    </row>
    <row r="65" spans="1:4" s="170" customFormat="1" x14ac:dyDescent="0.2">
      <c r="A65" s="170">
        <v>112</v>
      </c>
      <c r="B65" s="170" t="s">
        <v>35</v>
      </c>
      <c r="D65" s="172">
        <f t="shared" ref="D65:D117" si="2">SUM(L3:AO3)-C65</f>
        <v>26014</v>
      </c>
    </row>
    <row r="66" spans="1:4" s="170" customFormat="1" x14ac:dyDescent="0.2">
      <c r="A66" s="170">
        <v>113</v>
      </c>
      <c r="B66" s="170" t="s">
        <v>36</v>
      </c>
      <c r="D66" s="172">
        <f t="shared" si="2"/>
        <v>30189</v>
      </c>
    </row>
    <row r="67" spans="1:4" s="170" customFormat="1" x14ac:dyDescent="0.2">
      <c r="A67" s="170">
        <v>114</v>
      </c>
      <c r="B67" s="170" t="s">
        <v>37</v>
      </c>
      <c r="D67" s="172">
        <f t="shared" si="2"/>
        <v>7708</v>
      </c>
    </row>
    <row r="68" spans="1:4" s="170" customFormat="1" x14ac:dyDescent="0.2">
      <c r="A68" s="170">
        <v>116</v>
      </c>
      <c r="B68" s="170" t="s">
        <v>38</v>
      </c>
      <c r="D68" s="172">
        <f t="shared" si="2"/>
        <v>8315</v>
      </c>
    </row>
    <row r="69" spans="1:4" s="170" customFormat="1" x14ac:dyDescent="0.2">
      <c r="A69" s="170">
        <v>117</v>
      </c>
      <c r="B69" s="170" t="s">
        <v>39</v>
      </c>
      <c r="D69" s="172">
        <f t="shared" si="2"/>
        <v>13849</v>
      </c>
    </row>
    <row r="70" spans="1:4" s="170" customFormat="1" x14ac:dyDescent="0.2">
      <c r="A70" s="170">
        <v>119</v>
      </c>
      <c r="B70" s="170" t="s">
        <v>40</v>
      </c>
      <c r="D70" s="172">
        <f t="shared" si="2"/>
        <v>6198</v>
      </c>
    </row>
    <row r="71" spans="1:4" s="170" customFormat="1" x14ac:dyDescent="0.2">
      <c r="A71" s="170">
        <v>120</v>
      </c>
      <c r="B71" s="170" t="s">
        <v>41</v>
      </c>
      <c r="D71" s="172">
        <f t="shared" si="2"/>
        <v>3324</v>
      </c>
    </row>
    <row r="72" spans="1:4" s="170" customFormat="1" x14ac:dyDescent="0.2">
      <c r="A72" s="170">
        <v>122</v>
      </c>
      <c r="B72" s="170" t="s">
        <v>42</v>
      </c>
      <c r="D72" s="172">
        <f t="shared" si="2"/>
        <v>8338</v>
      </c>
    </row>
    <row r="73" spans="1:4" s="170" customFormat="1" x14ac:dyDescent="0.2">
      <c r="A73" s="170">
        <v>124</v>
      </c>
      <c r="B73" s="170" t="s">
        <v>43</v>
      </c>
      <c r="D73" s="172">
        <f t="shared" si="2"/>
        <v>14976</v>
      </c>
    </row>
    <row r="74" spans="1:4" s="170" customFormat="1" x14ac:dyDescent="0.2">
      <c r="A74" s="170">
        <v>154</v>
      </c>
      <c r="B74" s="170" t="s">
        <v>44</v>
      </c>
      <c r="D74" s="172">
        <f t="shared" si="2"/>
        <v>9526</v>
      </c>
    </row>
    <row r="75" spans="1:4" s="170" customFormat="1" x14ac:dyDescent="0.2">
      <c r="A75" s="170">
        <v>158</v>
      </c>
      <c r="B75" s="170" t="s">
        <v>45</v>
      </c>
      <c r="D75" s="172">
        <f t="shared" si="2"/>
        <v>18957</v>
      </c>
    </row>
    <row r="76" spans="1:4" s="170" customFormat="1" x14ac:dyDescent="0.2">
      <c r="A76" s="170">
        <v>162</v>
      </c>
      <c r="B76" s="170" t="s">
        <v>46</v>
      </c>
      <c r="D76" s="172">
        <f t="shared" si="2"/>
        <v>20054</v>
      </c>
    </row>
    <row r="77" spans="1:4" s="170" customFormat="1" x14ac:dyDescent="0.2">
      <c r="A77" s="170">
        <v>166</v>
      </c>
      <c r="B77" s="170" t="s">
        <v>47</v>
      </c>
      <c r="D77" s="172">
        <f t="shared" si="2"/>
        <v>8613</v>
      </c>
    </row>
    <row r="78" spans="1:4" s="170" customFormat="1" x14ac:dyDescent="0.2">
      <c r="A78" s="170">
        <v>170</v>
      </c>
      <c r="B78" s="170" t="s">
        <v>48</v>
      </c>
      <c r="D78" s="172">
        <f t="shared" si="2"/>
        <v>13516</v>
      </c>
    </row>
    <row r="79" spans="1:4" s="170" customFormat="1" x14ac:dyDescent="0.2">
      <c r="A79" s="170">
        <v>313</v>
      </c>
      <c r="B79" s="170" t="s">
        <v>49</v>
      </c>
      <c r="D79" s="172">
        <f t="shared" si="2"/>
        <v>10727</v>
      </c>
    </row>
    <row r="80" spans="1:4" s="170" customFormat="1" x14ac:dyDescent="0.2">
      <c r="A80" s="170">
        <v>314</v>
      </c>
      <c r="B80" s="170" t="s">
        <v>50</v>
      </c>
      <c r="D80" s="172">
        <f t="shared" si="2"/>
        <v>18024</v>
      </c>
    </row>
    <row r="81" spans="1:4" s="170" customFormat="1" x14ac:dyDescent="0.2">
      <c r="A81" s="170">
        <v>315</v>
      </c>
      <c r="B81" s="170" t="s">
        <v>51</v>
      </c>
      <c r="D81" s="172">
        <f t="shared" si="2"/>
        <v>46579</v>
      </c>
    </row>
    <row r="82" spans="1:4" s="170" customFormat="1" x14ac:dyDescent="0.2">
      <c r="A82" s="170">
        <v>316</v>
      </c>
      <c r="B82" s="170" t="s">
        <v>52</v>
      </c>
      <c r="D82" s="172">
        <f t="shared" si="2"/>
        <v>13092</v>
      </c>
    </row>
    <row r="83" spans="1:4" s="170" customFormat="1" x14ac:dyDescent="0.2">
      <c r="A83" s="170">
        <v>354</v>
      </c>
      <c r="B83" s="170" t="s">
        <v>145</v>
      </c>
      <c r="D83" s="172">
        <f t="shared" si="2"/>
        <v>15560</v>
      </c>
    </row>
    <row r="84" spans="1:4" s="170" customFormat="1" x14ac:dyDescent="0.2">
      <c r="A84" s="170">
        <v>358</v>
      </c>
      <c r="B84" s="170" t="s">
        <v>54</v>
      </c>
      <c r="D84" s="172">
        <f t="shared" si="2"/>
        <v>9847</v>
      </c>
    </row>
    <row r="85" spans="1:4" s="170" customFormat="1" x14ac:dyDescent="0.2">
      <c r="A85" s="170">
        <v>362</v>
      </c>
      <c r="B85" s="170" t="s">
        <v>55</v>
      </c>
      <c r="D85" s="172">
        <f t="shared" si="2"/>
        <v>14218</v>
      </c>
    </row>
    <row r="86" spans="1:4" s="170" customFormat="1" x14ac:dyDescent="0.2">
      <c r="A86" s="170">
        <v>366</v>
      </c>
      <c r="B86" s="170" t="s">
        <v>56</v>
      </c>
      <c r="D86" s="172">
        <f t="shared" si="2"/>
        <v>8545</v>
      </c>
    </row>
    <row r="87" spans="1:4" s="170" customFormat="1" x14ac:dyDescent="0.2">
      <c r="A87" s="170">
        <v>370</v>
      </c>
      <c r="B87" s="170" t="s">
        <v>57</v>
      </c>
      <c r="D87" s="172">
        <f t="shared" si="2"/>
        <v>8709</v>
      </c>
    </row>
    <row r="88" spans="1:4" s="170" customFormat="1" x14ac:dyDescent="0.2">
      <c r="A88" s="170">
        <v>374</v>
      </c>
      <c r="B88" s="170" t="s">
        <v>58</v>
      </c>
      <c r="D88" s="172">
        <f t="shared" si="2"/>
        <v>12732</v>
      </c>
    </row>
    <row r="89" spans="1:4" s="170" customFormat="1" x14ac:dyDescent="0.2">
      <c r="A89" s="170">
        <v>378</v>
      </c>
      <c r="B89" s="170" t="s">
        <v>59</v>
      </c>
      <c r="D89" s="172">
        <f t="shared" si="2"/>
        <v>13539</v>
      </c>
    </row>
    <row r="90" spans="1:4" s="170" customFormat="1" x14ac:dyDescent="0.2">
      <c r="A90" s="170">
        <v>382</v>
      </c>
      <c r="B90" s="170" t="s">
        <v>60</v>
      </c>
      <c r="D90" s="172">
        <f t="shared" si="2"/>
        <v>23823</v>
      </c>
    </row>
    <row r="91" spans="1:4" s="170" customFormat="1" x14ac:dyDescent="0.2">
      <c r="A91" s="170">
        <v>512</v>
      </c>
      <c r="B91" s="170" t="s">
        <v>61</v>
      </c>
      <c r="C91" s="170">
        <v>0</v>
      </c>
      <c r="D91" s="172">
        <f t="shared" si="2"/>
        <v>5780</v>
      </c>
    </row>
    <row r="92" spans="1:4" s="170" customFormat="1" x14ac:dyDescent="0.2">
      <c r="A92" s="170">
        <v>513</v>
      </c>
      <c r="B92" s="170" t="s">
        <v>62</v>
      </c>
      <c r="C92" s="170">
        <v>0</v>
      </c>
      <c r="D92" s="172">
        <f t="shared" si="2"/>
        <v>13371</v>
      </c>
    </row>
    <row r="93" spans="1:4" s="170" customFormat="1" x14ac:dyDescent="0.2">
      <c r="A93" s="170">
        <v>515</v>
      </c>
      <c r="B93" s="170" t="s">
        <v>63</v>
      </c>
      <c r="C93" s="170">
        <f>AG31</f>
        <v>1308</v>
      </c>
      <c r="D93" s="172">
        <f t="shared" si="2"/>
        <v>8429</v>
      </c>
    </row>
    <row r="94" spans="1:4" s="170" customFormat="1" x14ac:dyDescent="0.2">
      <c r="A94" s="170">
        <v>554</v>
      </c>
      <c r="B94" s="170" t="s">
        <v>64</v>
      </c>
      <c r="C94" s="170">
        <v>0</v>
      </c>
      <c r="D94" s="172">
        <f t="shared" si="2"/>
        <v>17191</v>
      </c>
    </row>
    <row r="95" spans="1:4" s="170" customFormat="1" x14ac:dyDescent="0.2">
      <c r="A95" s="170">
        <v>558</v>
      </c>
      <c r="B95" s="170" t="s">
        <v>65</v>
      </c>
      <c r="C95" s="170">
        <v>0</v>
      </c>
      <c r="D95" s="172">
        <f t="shared" si="2"/>
        <v>7580</v>
      </c>
    </row>
    <row r="96" spans="1:4" s="170" customFormat="1" x14ac:dyDescent="0.2">
      <c r="A96" s="170">
        <v>562</v>
      </c>
      <c r="B96" s="170" t="s">
        <v>66</v>
      </c>
      <c r="C96" s="170">
        <v>0</v>
      </c>
      <c r="D96" s="172">
        <f t="shared" si="2"/>
        <v>18592</v>
      </c>
    </row>
    <row r="97" spans="1:4" s="170" customFormat="1" x14ac:dyDescent="0.2">
      <c r="A97" s="170">
        <v>566</v>
      </c>
      <c r="B97" s="170" t="s">
        <v>67</v>
      </c>
      <c r="C97" s="170">
        <v>0</v>
      </c>
      <c r="D97" s="172">
        <f t="shared" si="2"/>
        <v>9202</v>
      </c>
    </row>
    <row r="98" spans="1:4" s="170" customFormat="1" x14ac:dyDescent="0.2">
      <c r="A98" s="170">
        <v>570</v>
      </c>
      <c r="B98" s="170" t="s">
        <v>68</v>
      </c>
      <c r="C98" s="170">
        <v>0</v>
      </c>
      <c r="D98" s="172">
        <f t="shared" si="2"/>
        <v>11897</v>
      </c>
    </row>
    <row r="99" spans="1:4" s="170" customFormat="1" x14ac:dyDescent="0.2">
      <c r="A99" s="170">
        <v>711</v>
      </c>
      <c r="B99" s="170" t="s">
        <v>69</v>
      </c>
      <c r="C99" s="170">
        <f>AG37</f>
        <v>10908</v>
      </c>
      <c r="D99" s="172">
        <f t="shared" si="2"/>
        <v>5649</v>
      </c>
    </row>
    <row r="100" spans="1:4" s="170" customFormat="1" x14ac:dyDescent="0.2">
      <c r="A100" s="170">
        <v>754</v>
      </c>
      <c r="B100" s="170" t="s">
        <v>70</v>
      </c>
      <c r="C100" s="170">
        <f>AG38</f>
        <v>9308</v>
      </c>
      <c r="D100" s="172">
        <f t="shared" si="2"/>
        <v>5391</v>
      </c>
    </row>
    <row r="101" spans="1:4" s="170" customFormat="1" x14ac:dyDescent="0.2">
      <c r="A101" s="170">
        <v>758</v>
      </c>
      <c r="B101" s="170" t="s">
        <v>71</v>
      </c>
      <c r="C101" s="170">
        <f>AG39</f>
        <v>2350</v>
      </c>
      <c r="D101" s="172">
        <f t="shared" si="2"/>
        <v>5101</v>
      </c>
    </row>
    <row r="102" spans="1:4" s="170" customFormat="1" x14ac:dyDescent="0.2">
      <c r="A102" s="170">
        <v>762</v>
      </c>
      <c r="B102" s="170" t="s">
        <v>72</v>
      </c>
      <c r="C102" s="170">
        <f>AG40</f>
        <v>4601</v>
      </c>
      <c r="D102" s="172">
        <f t="shared" si="2"/>
        <v>0</v>
      </c>
    </row>
    <row r="103" spans="1:4" s="170" customFormat="1" x14ac:dyDescent="0.2">
      <c r="A103" s="170">
        <v>766</v>
      </c>
      <c r="B103" s="170" t="s">
        <v>73</v>
      </c>
      <c r="C103" s="170">
        <f>AG41</f>
        <v>6022</v>
      </c>
      <c r="D103" s="172">
        <f t="shared" si="2"/>
        <v>4862</v>
      </c>
    </row>
    <row r="104" spans="1:4" s="170" customFormat="1" x14ac:dyDescent="0.2">
      <c r="A104" s="170">
        <v>770</v>
      </c>
      <c r="B104" s="170" t="s">
        <v>74</v>
      </c>
      <c r="C104" s="170">
        <v>0</v>
      </c>
      <c r="D104" s="172">
        <f t="shared" si="2"/>
        <v>11434</v>
      </c>
    </row>
    <row r="105" spans="1:4" s="170" customFormat="1" x14ac:dyDescent="0.2">
      <c r="A105" s="170">
        <v>774</v>
      </c>
      <c r="B105" s="170" t="s">
        <v>75</v>
      </c>
      <c r="C105" s="170">
        <v>0</v>
      </c>
      <c r="D105" s="172">
        <f t="shared" si="2"/>
        <v>8632</v>
      </c>
    </row>
    <row r="106" spans="1:4" s="170" customFormat="1" x14ac:dyDescent="0.2">
      <c r="A106" s="170">
        <v>911</v>
      </c>
      <c r="B106" s="170" t="s">
        <v>76</v>
      </c>
      <c r="C106" s="170">
        <v>0</v>
      </c>
      <c r="D106" s="172">
        <f t="shared" si="2"/>
        <v>19447</v>
      </c>
    </row>
    <row r="107" spans="1:4" s="170" customFormat="1" x14ac:dyDescent="0.2">
      <c r="A107" s="170">
        <v>913</v>
      </c>
      <c r="B107" s="170" t="s">
        <v>77</v>
      </c>
      <c r="C107" s="170">
        <f>AG45</f>
        <v>1986</v>
      </c>
      <c r="D107" s="172">
        <f t="shared" si="2"/>
        <v>18084</v>
      </c>
    </row>
    <row r="108" spans="1:4" s="170" customFormat="1" x14ac:dyDescent="0.2">
      <c r="A108" s="170">
        <v>914</v>
      </c>
      <c r="B108" s="170" t="s">
        <v>78</v>
      </c>
      <c r="C108" s="170">
        <f>AG46</f>
        <v>288</v>
      </c>
      <c r="D108" s="172">
        <f t="shared" si="2"/>
        <v>11936</v>
      </c>
    </row>
    <row r="109" spans="1:4" s="170" customFormat="1" x14ac:dyDescent="0.2">
      <c r="A109" s="170">
        <v>915</v>
      </c>
      <c r="B109" s="170" t="s">
        <v>79</v>
      </c>
      <c r="C109" s="170">
        <f>AH47</f>
        <v>257</v>
      </c>
      <c r="D109" s="172">
        <f t="shared" si="2"/>
        <v>4284</v>
      </c>
    </row>
    <row r="110" spans="1:4" s="170" customFormat="1" x14ac:dyDescent="0.2">
      <c r="A110" s="170">
        <v>916</v>
      </c>
      <c r="B110" s="170" t="s">
        <v>80</v>
      </c>
      <c r="C110" s="170">
        <v>0</v>
      </c>
      <c r="D110" s="172">
        <f t="shared" si="2"/>
        <v>5583</v>
      </c>
    </row>
    <row r="111" spans="1:4" s="170" customFormat="1" x14ac:dyDescent="0.2">
      <c r="A111" s="170">
        <v>954</v>
      </c>
      <c r="B111" s="170" t="s">
        <v>81</v>
      </c>
      <c r="C111" s="170">
        <f>AG49</f>
        <v>0</v>
      </c>
      <c r="D111" s="172">
        <f t="shared" si="2"/>
        <v>0</v>
      </c>
    </row>
    <row r="112" spans="1:4" s="170" customFormat="1" x14ac:dyDescent="0.2">
      <c r="A112" s="170">
        <v>958</v>
      </c>
      <c r="B112" s="170" t="s">
        <v>82</v>
      </c>
      <c r="C112" s="170">
        <v>0</v>
      </c>
      <c r="D112" s="172">
        <f t="shared" si="2"/>
        <v>5969</v>
      </c>
    </row>
    <row r="113" spans="1:4" s="170" customFormat="1" x14ac:dyDescent="0.2">
      <c r="A113" s="170">
        <v>962</v>
      </c>
      <c r="B113" s="170" t="s">
        <v>83</v>
      </c>
      <c r="C113" s="170">
        <f>AG51</f>
        <v>6608</v>
      </c>
      <c r="D113" s="172">
        <f t="shared" si="2"/>
        <v>9163</v>
      </c>
    </row>
    <row r="114" spans="1:4" s="170" customFormat="1" x14ac:dyDescent="0.2">
      <c r="A114" s="170">
        <v>966</v>
      </c>
      <c r="B114" s="170" t="s">
        <v>84</v>
      </c>
      <c r="C114" s="170">
        <v>0</v>
      </c>
      <c r="D114" s="172">
        <f t="shared" si="2"/>
        <v>5224</v>
      </c>
    </row>
    <row r="115" spans="1:4" s="170" customFormat="1" x14ac:dyDescent="0.2">
      <c r="A115" s="170">
        <v>970</v>
      </c>
      <c r="B115" s="170" t="s">
        <v>85</v>
      </c>
      <c r="C115" s="170">
        <v>0</v>
      </c>
      <c r="D115" s="172">
        <f t="shared" si="2"/>
        <v>9534</v>
      </c>
    </row>
    <row r="116" spans="1:4" s="170" customFormat="1" x14ac:dyDescent="0.2">
      <c r="A116" s="170">
        <v>974</v>
      </c>
      <c r="B116" s="170" t="s">
        <v>86</v>
      </c>
      <c r="C116" s="170">
        <f>AG54</f>
        <v>8481</v>
      </c>
      <c r="D116" s="172">
        <f t="shared" si="2"/>
        <v>8211</v>
      </c>
    </row>
    <row r="117" spans="1:4" s="170" customFormat="1" x14ac:dyDescent="0.2">
      <c r="A117" s="170">
        <v>978</v>
      </c>
      <c r="B117" s="170" t="s">
        <v>87</v>
      </c>
      <c r="C117" s="170">
        <f>AG55</f>
        <v>4304</v>
      </c>
      <c r="D117" s="172">
        <f t="shared" si="2"/>
        <v>10322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89"/>
  <sheetViews>
    <sheetView topLeftCell="A7" workbookViewId="0">
      <selection activeCell="K20" sqref="K20"/>
    </sheetView>
  </sheetViews>
  <sheetFormatPr baseColWidth="10" defaultRowHeight="12.75" x14ac:dyDescent="0.2"/>
  <sheetData>
    <row r="1" spans="1:1" x14ac:dyDescent="0.2">
      <c r="A1" s="33" t="s">
        <v>88</v>
      </c>
    </row>
    <row r="2" spans="1:1" x14ac:dyDescent="0.2">
      <c r="A2" s="51"/>
    </row>
    <row r="3" spans="1:1" x14ac:dyDescent="0.2">
      <c r="A3" s="51"/>
    </row>
    <row r="4" spans="1:1" x14ac:dyDescent="0.2">
      <c r="A4" s="33"/>
    </row>
    <row r="5" spans="1:1" x14ac:dyDescent="0.2">
      <c r="A5" s="51" t="s">
        <v>157</v>
      </c>
    </row>
    <row r="6" spans="1:1" x14ac:dyDescent="0.2">
      <c r="A6" s="52" t="s">
        <v>159</v>
      </c>
    </row>
    <row r="31" spans="1:1" x14ac:dyDescent="0.2">
      <c r="A31" s="52" t="s">
        <v>160</v>
      </c>
    </row>
    <row r="59" spans="1:1" x14ac:dyDescent="0.2">
      <c r="A59" s="33" t="s">
        <v>88</v>
      </c>
    </row>
    <row r="60" spans="1:1" x14ac:dyDescent="0.2">
      <c r="A60" s="33"/>
    </row>
    <row r="61" spans="1:1" x14ac:dyDescent="0.2">
      <c r="A61" s="33"/>
    </row>
    <row r="62" spans="1:1" x14ac:dyDescent="0.2">
      <c r="A62" s="33"/>
    </row>
    <row r="63" spans="1:1" x14ac:dyDescent="0.2">
      <c r="A63" s="51" t="s">
        <v>157</v>
      </c>
    </row>
    <row r="64" spans="1:1" x14ac:dyDescent="0.2">
      <c r="A64" s="52" t="s">
        <v>161</v>
      </c>
    </row>
    <row r="87" spans="1:1" x14ac:dyDescent="0.2">
      <c r="A87" s="33"/>
    </row>
    <row r="88" spans="1:1" x14ac:dyDescent="0.2">
      <c r="A88" s="51"/>
    </row>
    <row r="89" spans="1:1" x14ac:dyDescent="0.2">
      <c r="A89" s="52" t="s">
        <v>162</v>
      </c>
    </row>
  </sheetData>
  <pageMargins left="0.78740157480314965" right="0.31496062992125984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topLeftCell="A43" workbookViewId="0">
      <selection activeCell="U10" sqref="U10"/>
    </sheetView>
  </sheetViews>
  <sheetFormatPr baseColWidth="10" defaultRowHeight="12.75" x14ac:dyDescent="0.2"/>
  <cols>
    <col min="2" max="2" width="32" bestFit="1" customWidth="1"/>
    <col min="3" max="3" width="14.5703125" customWidth="1"/>
    <col min="30" max="35" width="14" bestFit="1" customWidth="1"/>
  </cols>
  <sheetData>
    <row r="1" spans="1:36" s="1" customFormat="1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50" t="s">
        <v>133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</row>
    <row r="2" spans="1:36" s="170" customFormat="1" x14ac:dyDescent="0.2">
      <c r="A2" s="170">
        <v>111</v>
      </c>
      <c r="B2" s="170" t="s">
        <v>34</v>
      </c>
      <c r="C2" s="170">
        <v>460693</v>
      </c>
      <c r="D2" s="170">
        <v>205647</v>
      </c>
      <c r="E2" s="170">
        <v>2008</v>
      </c>
      <c r="F2" s="170">
        <v>203639</v>
      </c>
      <c r="G2" s="170">
        <v>86693</v>
      </c>
      <c r="H2" s="170">
        <v>47525</v>
      </c>
      <c r="I2" s="170">
        <v>29659</v>
      </c>
      <c r="J2" s="170">
        <v>20820</v>
      </c>
      <c r="K2" s="170">
        <v>10975</v>
      </c>
      <c r="M2" s="171">
        <f>SUM(N2:AJ2)</f>
        <v>7967</v>
      </c>
      <c r="N2" s="170">
        <v>2482</v>
      </c>
      <c r="O2" s="170">
        <v>627</v>
      </c>
      <c r="P2" s="170">
        <v>0</v>
      </c>
      <c r="Q2" s="170">
        <v>0</v>
      </c>
      <c r="R2" s="170">
        <v>0</v>
      </c>
      <c r="S2" s="170">
        <v>0</v>
      </c>
      <c r="T2" s="170">
        <v>91</v>
      </c>
      <c r="U2" s="170">
        <v>0</v>
      </c>
      <c r="V2" s="170">
        <v>0</v>
      </c>
      <c r="W2" s="170">
        <v>0</v>
      </c>
      <c r="X2" s="170">
        <v>0</v>
      </c>
      <c r="Y2" s="170">
        <v>0</v>
      </c>
      <c r="Z2" s="170">
        <v>0</v>
      </c>
      <c r="AA2" s="170">
        <v>0</v>
      </c>
      <c r="AB2" s="170">
        <v>0</v>
      </c>
      <c r="AC2" s="170">
        <v>0</v>
      </c>
      <c r="AD2" s="170">
        <v>4767</v>
      </c>
      <c r="AE2" s="170">
        <v>0</v>
      </c>
      <c r="AF2" s="170">
        <v>0</v>
      </c>
      <c r="AG2" s="170">
        <v>0</v>
      </c>
      <c r="AH2" s="170">
        <v>0</v>
      </c>
      <c r="AI2" s="170">
        <v>0</v>
      </c>
      <c r="AJ2" s="170">
        <v>0</v>
      </c>
    </row>
    <row r="3" spans="1:36" s="170" customFormat="1" x14ac:dyDescent="0.2">
      <c r="A3" s="170">
        <v>112</v>
      </c>
      <c r="B3" s="170" t="s">
        <v>35</v>
      </c>
      <c r="C3" s="170">
        <v>368269</v>
      </c>
      <c r="D3" s="170">
        <v>168269</v>
      </c>
      <c r="E3" s="170">
        <v>3001</v>
      </c>
      <c r="F3" s="170">
        <v>165268</v>
      </c>
      <c r="G3" s="170">
        <v>55527</v>
      </c>
      <c r="H3" s="170">
        <v>64403</v>
      </c>
      <c r="I3" s="170">
        <v>13920</v>
      </c>
      <c r="J3" s="170">
        <v>7223</v>
      </c>
      <c r="K3" s="170">
        <v>12611</v>
      </c>
      <c r="M3" s="171">
        <f t="shared" ref="M3:M55" si="0">SUM(N3:AJ3)</f>
        <v>11584</v>
      </c>
      <c r="N3" s="170">
        <v>0</v>
      </c>
      <c r="O3" s="170">
        <v>0</v>
      </c>
      <c r="P3" s="170">
        <v>0</v>
      </c>
      <c r="Q3" s="170">
        <v>0</v>
      </c>
      <c r="R3" s="170">
        <v>0</v>
      </c>
      <c r="S3" s="170">
        <v>0</v>
      </c>
      <c r="T3" s="170">
        <v>994</v>
      </c>
      <c r="U3" s="170">
        <v>614</v>
      </c>
      <c r="V3" s="170">
        <v>0</v>
      </c>
      <c r="W3" s="170">
        <v>0</v>
      </c>
      <c r="X3" s="170">
        <v>0</v>
      </c>
      <c r="Y3" s="170">
        <v>0</v>
      </c>
      <c r="Z3" s="170">
        <v>0</v>
      </c>
      <c r="AA3" s="170">
        <v>0</v>
      </c>
      <c r="AB3" s="170">
        <v>0</v>
      </c>
      <c r="AC3" s="170">
        <v>0</v>
      </c>
      <c r="AD3" s="170">
        <v>1968</v>
      </c>
      <c r="AE3" s="170">
        <v>180</v>
      </c>
      <c r="AF3" s="170">
        <v>2254</v>
      </c>
      <c r="AG3" s="170">
        <v>1786</v>
      </c>
      <c r="AH3" s="170">
        <v>1858</v>
      </c>
      <c r="AI3" s="170">
        <v>1930</v>
      </c>
      <c r="AJ3" s="170">
        <v>0</v>
      </c>
    </row>
    <row r="4" spans="1:36" s="170" customFormat="1" x14ac:dyDescent="0.2">
      <c r="A4" s="170">
        <v>113</v>
      </c>
      <c r="B4" s="170" t="s">
        <v>36</v>
      </c>
      <c r="C4" s="170">
        <v>459246</v>
      </c>
      <c r="D4" s="170">
        <v>217254</v>
      </c>
      <c r="E4" s="170">
        <v>4357</v>
      </c>
      <c r="F4" s="170">
        <v>212897</v>
      </c>
      <c r="G4" s="170">
        <v>67999</v>
      </c>
      <c r="H4" s="170">
        <v>79170</v>
      </c>
      <c r="I4" s="170">
        <v>24176</v>
      </c>
      <c r="J4" s="170">
        <v>13551</v>
      </c>
      <c r="K4" s="170">
        <v>11990</v>
      </c>
      <c r="M4" s="171">
        <f t="shared" si="0"/>
        <v>16011</v>
      </c>
      <c r="N4" s="170">
        <v>2532</v>
      </c>
      <c r="O4" s="170">
        <v>1675</v>
      </c>
      <c r="P4" s="170">
        <v>0</v>
      </c>
      <c r="Q4" s="170">
        <v>0</v>
      </c>
      <c r="R4" s="170">
        <v>1261</v>
      </c>
      <c r="S4" s="170">
        <v>0</v>
      </c>
      <c r="T4" s="170">
        <v>0</v>
      </c>
      <c r="U4" s="170">
        <v>0</v>
      </c>
      <c r="V4" s="170">
        <v>0</v>
      </c>
      <c r="W4" s="170">
        <v>0</v>
      </c>
      <c r="X4" s="170">
        <v>0</v>
      </c>
      <c r="Y4" s="170">
        <v>0</v>
      </c>
      <c r="Z4" s="170">
        <v>0</v>
      </c>
      <c r="AA4" s="170">
        <v>0</v>
      </c>
      <c r="AB4" s="170">
        <v>0</v>
      </c>
      <c r="AC4" s="170">
        <v>0</v>
      </c>
      <c r="AD4" s="170">
        <v>8875</v>
      </c>
      <c r="AE4" s="170">
        <v>1587</v>
      </c>
      <c r="AF4" s="170">
        <v>0</v>
      </c>
      <c r="AG4" s="170">
        <v>0</v>
      </c>
      <c r="AH4" s="170">
        <v>0</v>
      </c>
      <c r="AI4" s="170">
        <v>0</v>
      </c>
      <c r="AJ4" s="170">
        <v>81</v>
      </c>
    </row>
    <row r="5" spans="1:36" s="170" customFormat="1" x14ac:dyDescent="0.2">
      <c r="A5" s="170">
        <v>114</v>
      </c>
      <c r="B5" s="170" t="s">
        <v>37</v>
      </c>
      <c r="C5" s="170">
        <v>181360</v>
      </c>
      <c r="D5" s="170">
        <v>88318</v>
      </c>
      <c r="E5" s="170">
        <v>1305</v>
      </c>
      <c r="F5" s="170">
        <v>87013</v>
      </c>
      <c r="G5" s="170">
        <v>30964</v>
      </c>
      <c r="H5" s="170">
        <v>26687</v>
      </c>
      <c r="I5" s="170">
        <v>12536</v>
      </c>
      <c r="J5" s="170">
        <v>8912</v>
      </c>
      <c r="K5" s="170">
        <v>3210</v>
      </c>
      <c r="M5" s="171">
        <f t="shared" si="0"/>
        <v>4704</v>
      </c>
      <c r="N5" s="170">
        <v>0</v>
      </c>
      <c r="O5" s="170">
        <v>71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79</v>
      </c>
      <c r="AA5" s="170">
        <v>505</v>
      </c>
      <c r="AB5" s="170">
        <v>0</v>
      </c>
      <c r="AC5" s="170">
        <v>0</v>
      </c>
      <c r="AD5" s="170">
        <v>1459</v>
      </c>
      <c r="AE5" s="170">
        <v>1306</v>
      </c>
      <c r="AF5" s="170">
        <v>1272</v>
      </c>
      <c r="AG5" s="170">
        <v>0</v>
      </c>
      <c r="AH5" s="170">
        <v>0</v>
      </c>
      <c r="AI5" s="170">
        <v>0</v>
      </c>
      <c r="AJ5" s="170">
        <v>12</v>
      </c>
    </row>
    <row r="6" spans="1:36" s="170" customFormat="1" x14ac:dyDescent="0.2">
      <c r="A6" s="170">
        <v>116</v>
      </c>
      <c r="B6" s="170" t="s">
        <v>38</v>
      </c>
      <c r="C6" s="170">
        <v>207856</v>
      </c>
      <c r="D6" s="170">
        <v>94514</v>
      </c>
      <c r="E6" s="170">
        <v>1507</v>
      </c>
      <c r="F6" s="170">
        <v>93007</v>
      </c>
      <c r="G6" s="170">
        <v>33485</v>
      </c>
      <c r="H6" s="170">
        <v>26996</v>
      </c>
      <c r="I6" s="170">
        <v>11040</v>
      </c>
      <c r="J6" s="170">
        <v>9421</v>
      </c>
      <c r="K6" s="170">
        <v>3868</v>
      </c>
      <c r="M6" s="171">
        <f t="shared" si="0"/>
        <v>8197</v>
      </c>
      <c r="N6" s="170">
        <v>0</v>
      </c>
      <c r="O6" s="170">
        <v>1222</v>
      </c>
      <c r="P6" s="170">
        <v>0</v>
      </c>
      <c r="Q6" s="170">
        <v>0</v>
      </c>
      <c r="R6" s="170">
        <v>0</v>
      </c>
      <c r="S6" s="170">
        <v>0</v>
      </c>
      <c r="T6" s="170">
        <v>1016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5959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</row>
    <row r="7" spans="1:36" s="170" customFormat="1" x14ac:dyDescent="0.2">
      <c r="A7" s="170">
        <v>117</v>
      </c>
      <c r="B7" s="170" t="s">
        <v>39</v>
      </c>
      <c r="C7" s="170">
        <v>134866</v>
      </c>
      <c r="D7" s="170">
        <v>69925</v>
      </c>
      <c r="E7" s="170">
        <v>1563</v>
      </c>
      <c r="F7" s="170">
        <v>68362</v>
      </c>
      <c r="G7" s="170">
        <v>17238</v>
      </c>
      <c r="H7" s="170">
        <v>23429</v>
      </c>
      <c r="I7" s="170">
        <v>7342</v>
      </c>
      <c r="J7" s="170">
        <v>7678</v>
      </c>
      <c r="K7" s="170">
        <v>3009</v>
      </c>
      <c r="M7" s="171">
        <f t="shared" si="0"/>
        <v>9666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7916</v>
      </c>
      <c r="AE7" s="170">
        <v>1749</v>
      </c>
      <c r="AF7" s="170">
        <v>0</v>
      </c>
      <c r="AG7" s="170">
        <v>0</v>
      </c>
      <c r="AH7" s="170">
        <v>0</v>
      </c>
      <c r="AI7" s="170">
        <v>0</v>
      </c>
      <c r="AJ7" s="170">
        <v>1</v>
      </c>
    </row>
    <row r="8" spans="1:36" s="170" customFormat="1" x14ac:dyDescent="0.2">
      <c r="A8" s="170">
        <v>119</v>
      </c>
      <c r="B8" s="170" t="s">
        <v>40</v>
      </c>
      <c r="C8" s="170">
        <v>167726</v>
      </c>
      <c r="D8" s="170">
        <v>77399</v>
      </c>
      <c r="E8" s="170">
        <v>1371</v>
      </c>
      <c r="F8" s="170">
        <v>76028</v>
      </c>
      <c r="G8" s="170">
        <v>22774</v>
      </c>
      <c r="H8" s="170">
        <v>33462</v>
      </c>
      <c r="I8" s="170">
        <v>7888</v>
      </c>
      <c r="J8" s="170">
        <v>5344</v>
      </c>
      <c r="K8" s="170">
        <v>6492</v>
      </c>
      <c r="M8" s="171">
        <f t="shared" si="0"/>
        <v>68</v>
      </c>
      <c r="N8" s="170">
        <v>0</v>
      </c>
      <c r="O8" s="170">
        <v>68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</row>
    <row r="9" spans="1:36" s="170" customFormat="1" x14ac:dyDescent="0.2">
      <c r="A9" s="170">
        <v>120</v>
      </c>
      <c r="B9" s="170" t="s">
        <v>41</v>
      </c>
      <c r="C9" s="170">
        <v>88442</v>
      </c>
      <c r="D9" s="170">
        <v>41909</v>
      </c>
      <c r="E9" s="170">
        <v>822</v>
      </c>
      <c r="F9" s="170">
        <v>41087</v>
      </c>
      <c r="G9" s="170">
        <v>14873</v>
      </c>
      <c r="H9" s="170">
        <v>12928</v>
      </c>
      <c r="I9" s="170">
        <v>3962</v>
      </c>
      <c r="J9" s="170">
        <v>4247</v>
      </c>
      <c r="K9" s="170">
        <v>2245</v>
      </c>
      <c r="M9" s="171">
        <f t="shared" si="0"/>
        <v>2832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2699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133</v>
      </c>
    </row>
    <row r="10" spans="1:36" s="170" customFormat="1" x14ac:dyDescent="0.2">
      <c r="A10" s="170">
        <v>122</v>
      </c>
      <c r="B10" s="170" t="s">
        <v>42</v>
      </c>
      <c r="C10" s="170">
        <v>125691</v>
      </c>
      <c r="D10" s="170">
        <v>59284</v>
      </c>
      <c r="E10" s="170">
        <v>1279</v>
      </c>
      <c r="F10" s="170">
        <v>58005</v>
      </c>
      <c r="G10" s="170">
        <v>19371</v>
      </c>
      <c r="H10" s="170">
        <v>13775</v>
      </c>
      <c r="I10" s="170">
        <v>7582</v>
      </c>
      <c r="J10" s="170">
        <v>6547</v>
      </c>
      <c r="K10" s="170">
        <v>2550</v>
      </c>
      <c r="M10" s="171">
        <f t="shared" si="0"/>
        <v>8180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6032</v>
      </c>
      <c r="AE10" s="170">
        <v>1105</v>
      </c>
      <c r="AF10" s="170">
        <v>1043</v>
      </c>
      <c r="AG10" s="170">
        <v>0</v>
      </c>
      <c r="AH10" s="170">
        <v>0</v>
      </c>
      <c r="AI10" s="170">
        <v>0</v>
      </c>
      <c r="AJ10" s="170">
        <v>0</v>
      </c>
    </row>
    <row r="11" spans="1:36" s="170" customFormat="1" x14ac:dyDescent="0.2">
      <c r="A11" s="170">
        <v>124</v>
      </c>
      <c r="B11" s="170" t="s">
        <v>43</v>
      </c>
      <c r="C11" s="170">
        <v>271285</v>
      </c>
      <c r="D11" s="170">
        <v>122360</v>
      </c>
      <c r="E11" s="170">
        <v>2411</v>
      </c>
      <c r="F11" s="170">
        <v>119949</v>
      </c>
      <c r="G11" s="170">
        <v>42868</v>
      </c>
      <c r="H11" s="170">
        <v>32491</v>
      </c>
      <c r="I11" s="170">
        <v>18351</v>
      </c>
      <c r="J11" s="170">
        <v>9256</v>
      </c>
      <c r="K11" s="170">
        <v>7666</v>
      </c>
      <c r="M11" s="171">
        <f t="shared" si="0"/>
        <v>9317</v>
      </c>
      <c r="N11" s="170">
        <v>1880</v>
      </c>
      <c r="O11" s="170">
        <v>1157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4421</v>
      </c>
      <c r="AE11" s="170">
        <v>1859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</row>
    <row r="12" spans="1:36" s="170" customFormat="1" x14ac:dyDescent="0.2">
      <c r="A12" s="170">
        <v>154</v>
      </c>
      <c r="B12" s="170" t="s">
        <v>44</v>
      </c>
      <c r="C12" s="170">
        <v>252163</v>
      </c>
      <c r="D12" s="170">
        <v>133632</v>
      </c>
      <c r="E12" s="170">
        <v>2965</v>
      </c>
      <c r="F12" s="170">
        <v>130667</v>
      </c>
      <c r="G12" s="170">
        <v>67848</v>
      </c>
      <c r="H12" s="170">
        <v>29915</v>
      </c>
      <c r="I12" s="170">
        <v>14087</v>
      </c>
      <c r="J12" s="170">
        <v>14282</v>
      </c>
      <c r="K12" s="170">
        <v>4535</v>
      </c>
      <c r="M12" s="171">
        <f t="shared" si="0"/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</row>
    <row r="13" spans="1:36" s="170" customFormat="1" x14ac:dyDescent="0.2">
      <c r="A13" s="170">
        <v>158</v>
      </c>
      <c r="B13" s="170" t="s">
        <v>45</v>
      </c>
      <c r="C13" s="170">
        <v>400207</v>
      </c>
      <c r="D13" s="170">
        <v>213157</v>
      </c>
      <c r="E13" s="170">
        <v>4444</v>
      </c>
      <c r="F13" s="170">
        <v>208713</v>
      </c>
      <c r="G13" s="170">
        <v>86635</v>
      </c>
      <c r="H13" s="170">
        <v>48685</v>
      </c>
      <c r="I13" s="170">
        <v>27966</v>
      </c>
      <c r="J13" s="170">
        <v>22105</v>
      </c>
      <c r="K13" s="170">
        <v>8985</v>
      </c>
      <c r="M13" s="171">
        <f t="shared" si="0"/>
        <v>14337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11367</v>
      </c>
      <c r="AE13" s="170">
        <v>2970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</row>
    <row r="14" spans="1:36" s="170" customFormat="1" x14ac:dyDescent="0.2">
      <c r="A14" s="170">
        <v>162</v>
      </c>
      <c r="B14" s="170" t="s">
        <v>46</v>
      </c>
      <c r="C14" s="170">
        <v>354958</v>
      </c>
      <c r="D14" s="170">
        <v>188278</v>
      </c>
      <c r="E14" s="170">
        <v>5503</v>
      </c>
      <c r="F14" s="170">
        <v>182775</v>
      </c>
      <c r="G14" s="170">
        <v>80014</v>
      </c>
      <c r="H14" s="170">
        <v>41389</v>
      </c>
      <c r="I14" s="170">
        <v>19212</v>
      </c>
      <c r="J14" s="170">
        <v>21251</v>
      </c>
      <c r="K14" s="170">
        <v>5167</v>
      </c>
      <c r="M14" s="171">
        <f t="shared" si="0"/>
        <v>15742</v>
      </c>
      <c r="N14" s="170">
        <v>0</v>
      </c>
      <c r="O14" s="170">
        <v>869</v>
      </c>
      <c r="P14" s="170">
        <v>0</v>
      </c>
      <c r="Q14" s="170">
        <v>0</v>
      </c>
      <c r="R14" s="170">
        <v>0</v>
      </c>
      <c r="S14" s="170">
        <v>0</v>
      </c>
      <c r="T14" s="170">
        <v>3441</v>
      </c>
      <c r="U14" s="170">
        <v>0</v>
      </c>
      <c r="V14" s="170">
        <v>0</v>
      </c>
      <c r="W14" s="170">
        <v>0</v>
      </c>
      <c r="X14" s="170">
        <v>0</v>
      </c>
      <c r="Y14" s="170">
        <v>3144</v>
      </c>
      <c r="Z14" s="170">
        <v>0</v>
      </c>
      <c r="AA14" s="170">
        <v>0</v>
      </c>
      <c r="AB14" s="170">
        <v>0</v>
      </c>
      <c r="AC14" s="170">
        <v>0</v>
      </c>
      <c r="AD14" s="170">
        <v>6165</v>
      </c>
      <c r="AE14" s="170">
        <v>2123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</row>
    <row r="15" spans="1:36" s="170" customFormat="1" x14ac:dyDescent="0.2">
      <c r="A15" s="170">
        <v>166</v>
      </c>
      <c r="B15" s="170" t="s">
        <v>47</v>
      </c>
      <c r="C15" s="170">
        <v>244136</v>
      </c>
      <c r="D15" s="170">
        <v>132087</v>
      </c>
      <c r="E15" s="170">
        <v>3587</v>
      </c>
      <c r="F15" s="170">
        <v>128500</v>
      </c>
      <c r="G15" s="170">
        <v>60126</v>
      </c>
      <c r="H15" s="170">
        <v>29598</v>
      </c>
      <c r="I15" s="170">
        <v>14428</v>
      </c>
      <c r="J15" s="170">
        <v>15633</v>
      </c>
      <c r="K15" s="170">
        <v>4515</v>
      </c>
      <c r="M15" s="171">
        <f t="shared" si="0"/>
        <v>4200</v>
      </c>
      <c r="N15" s="170">
        <v>0</v>
      </c>
      <c r="O15" s="170">
        <v>1513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2687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</row>
    <row r="16" spans="1:36" s="170" customFormat="1" x14ac:dyDescent="0.2">
      <c r="A16" s="170">
        <v>170</v>
      </c>
      <c r="B16" s="170" t="s">
        <v>48</v>
      </c>
      <c r="C16" s="170">
        <v>380195</v>
      </c>
      <c r="D16" s="170">
        <v>207036</v>
      </c>
      <c r="E16" s="170">
        <v>3978</v>
      </c>
      <c r="F16" s="170">
        <v>203058</v>
      </c>
      <c r="G16" s="170">
        <v>76444</v>
      </c>
      <c r="H16" s="170">
        <v>72460</v>
      </c>
      <c r="I16" s="170">
        <v>22433</v>
      </c>
      <c r="J16" s="170">
        <v>15882</v>
      </c>
      <c r="K16" s="170">
        <v>10408</v>
      </c>
      <c r="M16" s="171">
        <f t="shared" si="0"/>
        <v>5431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5431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</row>
    <row r="17" spans="1:36" s="170" customFormat="1" x14ac:dyDescent="0.2">
      <c r="A17" s="170">
        <v>313</v>
      </c>
      <c r="B17" s="170" t="s">
        <v>49</v>
      </c>
      <c r="C17" s="177">
        <v>187618</v>
      </c>
      <c r="D17" s="170">
        <v>100321</v>
      </c>
      <c r="E17" s="170">
        <v>1585</v>
      </c>
      <c r="F17" s="170">
        <v>98736</v>
      </c>
      <c r="G17" s="170">
        <v>37261</v>
      </c>
      <c r="H17" s="170">
        <v>26110</v>
      </c>
      <c r="I17" s="170">
        <v>18802</v>
      </c>
      <c r="J17" s="170">
        <v>7405</v>
      </c>
      <c r="K17" s="170">
        <v>4073</v>
      </c>
      <c r="M17" s="171">
        <f t="shared" si="0"/>
        <v>5085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1680</v>
      </c>
      <c r="AD17" s="170">
        <v>235</v>
      </c>
      <c r="AE17" s="170">
        <v>1553</v>
      </c>
      <c r="AF17" s="170">
        <v>718</v>
      </c>
      <c r="AG17" s="170">
        <v>771</v>
      </c>
      <c r="AH17" s="170">
        <v>0</v>
      </c>
      <c r="AI17" s="170">
        <v>0</v>
      </c>
      <c r="AJ17" s="170">
        <v>128</v>
      </c>
    </row>
    <row r="18" spans="1:36" s="170" customFormat="1" x14ac:dyDescent="0.2">
      <c r="A18" s="170">
        <v>314</v>
      </c>
      <c r="B18" s="170" t="s">
        <v>50</v>
      </c>
      <c r="C18" s="170">
        <v>233485</v>
      </c>
      <c r="D18" s="170">
        <v>130796</v>
      </c>
      <c r="E18" s="170">
        <v>1368</v>
      </c>
      <c r="F18" s="170">
        <v>129428</v>
      </c>
      <c r="G18" s="170">
        <v>42602</v>
      </c>
      <c r="H18" s="170">
        <v>30827</v>
      </c>
      <c r="I18" s="170">
        <v>24091</v>
      </c>
      <c r="J18" s="170">
        <v>16776</v>
      </c>
      <c r="K18" s="170">
        <v>4889</v>
      </c>
      <c r="M18" s="171">
        <f t="shared" si="0"/>
        <v>10243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2051</v>
      </c>
      <c r="Z18" s="170">
        <v>0</v>
      </c>
      <c r="AA18" s="170">
        <v>0</v>
      </c>
      <c r="AB18" s="170">
        <v>0</v>
      </c>
      <c r="AC18" s="170">
        <v>0</v>
      </c>
      <c r="AD18" s="170">
        <v>4672</v>
      </c>
      <c r="AE18" s="170">
        <v>657</v>
      </c>
      <c r="AF18" s="170">
        <v>2732</v>
      </c>
      <c r="AG18" s="170">
        <v>0</v>
      </c>
      <c r="AH18" s="170">
        <v>0</v>
      </c>
      <c r="AI18" s="170">
        <v>0</v>
      </c>
      <c r="AJ18" s="170">
        <v>131</v>
      </c>
    </row>
    <row r="19" spans="1:36" s="170" customFormat="1" x14ac:dyDescent="0.2">
      <c r="A19" s="170">
        <v>315</v>
      </c>
      <c r="B19" s="170" t="s">
        <v>51</v>
      </c>
      <c r="C19" s="170">
        <v>764876</v>
      </c>
      <c r="D19" s="170">
        <v>375429</v>
      </c>
      <c r="E19" s="170">
        <v>4105</v>
      </c>
      <c r="F19" s="170">
        <v>371324</v>
      </c>
      <c r="G19" s="170">
        <v>103486</v>
      </c>
      <c r="H19" s="170">
        <v>104029</v>
      </c>
      <c r="I19" s="170">
        <v>80455</v>
      </c>
      <c r="J19" s="170">
        <v>34965</v>
      </c>
      <c r="K19" s="170">
        <v>17960</v>
      </c>
      <c r="M19" s="171">
        <f t="shared" si="0"/>
        <v>30429</v>
      </c>
      <c r="N19" s="170">
        <v>0</v>
      </c>
      <c r="O19" s="170">
        <v>141</v>
      </c>
      <c r="P19" s="170">
        <v>272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1513</v>
      </c>
      <c r="W19" s="170">
        <v>0</v>
      </c>
      <c r="X19" s="170">
        <v>63</v>
      </c>
      <c r="Y19" s="170">
        <v>19895</v>
      </c>
      <c r="Z19" s="170">
        <v>0</v>
      </c>
      <c r="AA19" s="170">
        <v>0</v>
      </c>
      <c r="AB19" s="170">
        <v>0</v>
      </c>
      <c r="AC19" s="170">
        <v>0</v>
      </c>
      <c r="AD19" s="170">
        <v>5385</v>
      </c>
      <c r="AE19" s="170">
        <v>139</v>
      </c>
      <c r="AF19" s="170">
        <v>2904</v>
      </c>
      <c r="AG19" s="170">
        <v>0</v>
      </c>
      <c r="AH19" s="170">
        <v>0</v>
      </c>
      <c r="AI19" s="170">
        <v>0</v>
      </c>
      <c r="AJ19" s="170">
        <v>117</v>
      </c>
    </row>
    <row r="20" spans="1:36" s="170" customFormat="1" x14ac:dyDescent="0.2">
      <c r="A20" s="170">
        <v>316</v>
      </c>
      <c r="B20" s="170" t="s">
        <v>52</v>
      </c>
      <c r="C20" s="170">
        <v>126771</v>
      </c>
      <c r="D20" s="170">
        <v>60815</v>
      </c>
      <c r="E20" s="170">
        <v>639</v>
      </c>
      <c r="F20" s="170">
        <v>60176</v>
      </c>
      <c r="G20" s="170">
        <v>19667</v>
      </c>
      <c r="H20" s="170">
        <v>14806</v>
      </c>
      <c r="I20" s="170">
        <v>6106</v>
      </c>
      <c r="J20" s="170">
        <v>4556</v>
      </c>
      <c r="K20" s="170">
        <v>1977</v>
      </c>
      <c r="M20" s="171">
        <f t="shared" si="0"/>
        <v>13064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2422</v>
      </c>
      <c r="Z20" s="170">
        <v>0</v>
      </c>
      <c r="AA20" s="170">
        <v>0</v>
      </c>
      <c r="AB20" s="170">
        <v>0</v>
      </c>
      <c r="AC20" s="170">
        <v>0</v>
      </c>
      <c r="AD20" s="170">
        <v>5896</v>
      </c>
      <c r="AE20" s="170">
        <v>2248</v>
      </c>
      <c r="AF20" s="170">
        <v>2074</v>
      </c>
      <c r="AG20" s="170">
        <v>424</v>
      </c>
      <c r="AH20" s="170">
        <v>0</v>
      </c>
      <c r="AI20" s="170">
        <v>0</v>
      </c>
      <c r="AJ20" s="170">
        <v>0</v>
      </c>
    </row>
    <row r="21" spans="1:36" s="170" customFormat="1" x14ac:dyDescent="0.2">
      <c r="A21" s="170">
        <v>354</v>
      </c>
      <c r="B21" s="170" t="s">
        <v>53</v>
      </c>
      <c r="C21" s="171">
        <v>429311</v>
      </c>
      <c r="D21" s="170">
        <v>234606</v>
      </c>
      <c r="E21" s="170">
        <v>5719</v>
      </c>
      <c r="F21" s="170">
        <v>228887</v>
      </c>
      <c r="G21" s="170">
        <v>87479</v>
      </c>
      <c r="H21" s="170">
        <v>66711</v>
      </c>
      <c r="I21" s="170">
        <v>33849</v>
      </c>
      <c r="J21" s="170">
        <v>19771</v>
      </c>
      <c r="K21" s="170">
        <v>10157</v>
      </c>
      <c r="M21" s="171">
        <f t="shared" si="0"/>
        <v>10920</v>
      </c>
      <c r="N21" s="170">
        <v>2624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8004</v>
      </c>
      <c r="AE21" s="170">
        <v>56</v>
      </c>
      <c r="AF21" s="170">
        <v>0</v>
      </c>
      <c r="AG21" s="170">
        <v>0</v>
      </c>
      <c r="AH21" s="170">
        <v>0</v>
      </c>
      <c r="AI21" s="170">
        <v>0</v>
      </c>
      <c r="AJ21" s="170">
        <v>236</v>
      </c>
    </row>
    <row r="22" spans="1:36" s="170" customFormat="1" x14ac:dyDescent="0.2">
      <c r="A22" s="170">
        <v>358</v>
      </c>
      <c r="B22" s="170" t="s">
        <v>54</v>
      </c>
      <c r="C22" s="170">
        <v>211701</v>
      </c>
      <c r="D22" s="170">
        <v>121484</v>
      </c>
      <c r="E22" s="170">
        <v>3342</v>
      </c>
      <c r="F22" s="170">
        <v>118142</v>
      </c>
      <c r="G22" s="170">
        <v>53680</v>
      </c>
      <c r="H22" s="170">
        <v>31869</v>
      </c>
      <c r="I22" s="170">
        <v>10981</v>
      </c>
      <c r="J22" s="170">
        <v>9708</v>
      </c>
      <c r="K22" s="170">
        <v>4028</v>
      </c>
      <c r="M22" s="171">
        <f t="shared" si="0"/>
        <v>7876</v>
      </c>
      <c r="N22" s="170">
        <v>0</v>
      </c>
      <c r="O22" s="170">
        <v>2369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5055</v>
      </c>
      <c r="AE22" s="170">
        <v>452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</row>
    <row r="23" spans="1:36" s="170" customFormat="1" x14ac:dyDescent="0.2">
      <c r="A23" s="170">
        <v>362</v>
      </c>
      <c r="B23" s="170" t="s">
        <v>55</v>
      </c>
      <c r="C23" s="170">
        <v>365657</v>
      </c>
      <c r="D23" s="170">
        <v>205007</v>
      </c>
      <c r="E23" s="170">
        <v>4349</v>
      </c>
      <c r="F23" s="170">
        <v>200658</v>
      </c>
      <c r="G23" s="170">
        <v>83498</v>
      </c>
      <c r="H23" s="170">
        <v>56415</v>
      </c>
      <c r="I23" s="170">
        <v>22839</v>
      </c>
      <c r="J23" s="170">
        <v>19489</v>
      </c>
      <c r="K23" s="170">
        <v>7467</v>
      </c>
      <c r="M23" s="171">
        <f t="shared" si="0"/>
        <v>10950</v>
      </c>
      <c r="N23" s="170">
        <v>0</v>
      </c>
      <c r="O23" s="170">
        <v>894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5162</v>
      </c>
      <c r="Z23" s="170">
        <v>0</v>
      </c>
      <c r="AA23" s="170">
        <v>0</v>
      </c>
      <c r="AB23" s="170">
        <v>0</v>
      </c>
      <c r="AC23" s="170">
        <v>0</v>
      </c>
      <c r="AD23" s="170">
        <v>4311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583</v>
      </c>
    </row>
    <row r="24" spans="1:36" s="170" customFormat="1" x14ac:dyDescent="0.2">
      <c r="A24" s="170">
        <v>366</v>
      </c>
      <c r="B24" s="170" t="s">
        <v>56</v>
      </c>
      <c r="C24" s="170">
        <v>157176</v>
      </c>
      <c r="D24" s="170">
        <v>88556</v>
      </c>
      <c r="E24" s="170">
        <v>2584</v>
      </c>
      <c r="F24" s="170">
        <v>85972</v>
      </c>
      <c r="G24" s="170">
        <v>35909</v>
      </c>
      <c r="H24" s="170">
        <v>18295</v>
      </c>
      <c r="I24" s="170">
        <v>7837</v>
      </c>
      <c r="J24" s="170">
        <v>13202</v>
      </c>
      <c r="K24" s="170">
        <v>3693</v>
      </c>
      <c r="M24" s="171">
        <f t="shared" si="0"/>
        <v>7036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7036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</row>
    <row r="25" spans="1:36" s="170" customFormat="1" x14ac:dyDescent="0.2">
      <c r="A25" s="170">
        <v>370</v>
      </c>
      <c r="B25" s="170" t="s">
        <v>57</v>
      </c>
      <c r="C25" s="170">
        <v>204369</v>
      </c>
      <c r="D25" s="170">
        <v>112440</v>
      </c>
      <c r="E25" s="170">
        <v>3146</v>
      </c>
      <c r="F25" s="170">
        <v>109294</v>
      </c>
      <c r="G25" s="170">
        <v>56560</v>
      </c>
      <c r="H25" s="170">
        <v>21608</v>
      </c>
      <c r="I25" s="170">
        <v>10627</v>
      </c>
      <c r="J25" s="170">
        <v>9840</v>
      </c>
      <c r="K25" s="170">
        <v>3814</v>
      </c>
      <c r="M25" s="171">
        <f t="shared" si="0"/>
        <v>6845</v>
      </c>
      <c r="N25" s="170">
        <v>0</v>
      </c>
      <c r="O25" s="170">
        <v>1734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5111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</row>
    <row r="26" spans="1:36" s="170" customFormat="1" x14ac:dyDescent="0.2">
      <c r="A26" s="170">
        <v>374</v>
      </c>
      <c r="B26" s="170" t="s">
        <v>58</v>
      </c>
      <c r="C26" s="170">
        <v>225045</v>
      </c>
      <c r="D26" s="170">
        <v>120981</v>
      </c>
      <c r="E26" s="170">
        <v>1781</v>
      </c>
      <c r="F26" s="170">
        <v>119200</v>
      </c>
      <c r="G26" s="170">
        <v>52846</v>
      </c>
      <c r="H26" s="170">
        <v>30528</v>
      </c>
      <c r="I26" s="170">
        <v>11132</v>
      </c>
      <c r="J26" s="170">
        <v>13096</v>
      </c>
      <c r="K26" s="170">
        <v>3802</v>
      </c>
      <c r="M26" s="171">
        <f t="shared" si="0"/>
        <v>7796</v>
      </c>
      <c r="N26" s="170">
        <v>0</v>
      </c>
      <c r="O26" s="170">
        <v>0</v>
      </c>
      <c r="P26" s="170">
        <v>214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2167</v>
      </c>
      <c r="Z26" s="170">
        <v>0</v>
      </c>
      <c r="AA26" s="170">
        <v>0</v>
      </c>
      <c r="AB26" s="170">
        <v>0</v>
      </c>
      <c r="AC26" s="170">
        <v>0</v>
      </c>
      <c r="AD26" s="170">
        <v>4513</v>
      </c>
      <c r="AE26" s="170">
        <v>902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</row>
    <row r="27" spans="1:36" s="170" customFormat="1" x14ac:dyDescent="0.2">
      <c r="A27" s="170">
        <v>378</v>
      </c>
      <c r="B27" s="170" t="s">
        <v>59</v>
      </c>
      <c r="C27" s="170">
        <v>229132</v>
      </c>
      <c r="D27" s="170">
        <v>134161</v>
      </c>
      <c r="E27" s="170">
        <v>2114</v>
      </c>
      <c r="F27" s="170">
        <v>132047</v>
      </c>
      <c r="G27" s="170">
        <v>50661</v>
      </c>
      <c r="H27" s="170">
        <v>30276</v>
      </c>
      <c r="I27" s="170">
        <v>16972</v>
      </c>
      <c r="J27" s="170">
        <v>15714</v>
      </c>
      <c r="K27" s="170">
        <v>4299</v>
      </c>
      <c r="M27" s="171">
        <f t="shared" si="0"/>
        <v>14125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2596</v>
      </c>
      <c r="Z27" s="170">
        <v>0</v>
      </c>
      <c r="AA27" s="170">
        <v>0</v>
      </c>
      <c r="AB27" s="170">
        <v>0</v>
      </c>
      <c r="AC27" s="170">
        <v>0</v>
      </c>
      <c r="AD27" s="170">
        <v>6372</v>
      </c>
      <c r="AE27" s="170">
        <v>1899</v>
      </c>
      <c r="AF27" s="170">
        <v>594</v>
      </c>
      <c r="AG27" s="170">
        <v>2536</v>
      </c>
      <c r="AH27" s="170">
        <v>0</v>
      </c>
      <c r="AI27" s="170">
        <v>0</v>
      </c>
      <c r="AJ27" s="170">
        <v>128</v>
      </c>
    </row>
    <row r="28" spans="1:36" s="170" customFormat="1" x14ac:dyDescent="0.2">
      <c r="A28" s="170">
        <v>382</v>
      </c>
      <c r="B28" s="170" t="s">
        <v>60</v>
      </c>
      <c r="C28" s="170">
        <v>470584</v>
      </c>
      <c r="D28" s="170">
        <v>260384</v>
      </c>
      <c r="E28" s="170">
        <v>4784</v>
      </c>
      <c r="F28" s="170">
        <v>255600</v>
      </c>
      <c r="G28" s="170">
        <v>109976</v>
      </c>
      <c r="H28" s="170">
        <v>57859</v>
      </c>
      <c r="I28" s="170">
        <v>34792</v>
      </c>
      <c r="J28" s="170">
        <v>32646</v>
      </c>
      <c r="K28" s="170">
        <v>7858</v>
      </c>
      <c r="M28" s="171">
        <f t="shared" si="0"/>
        <v>12469</v>
      </c>
      <c r="N28" s="170">
        <v>0</v>
      </c>
      <c r="O28" s="170">
        <v>2582</v>
      </c>
      <c r="P28" s="170">
        <v>0</v>
      </c>
      <c r="Q28" s="170">
        <v>0</v>
      </c>
      <c r="R28" s="170">
        <v>0</v>
      </c>
      <c r="S28" s="170">
        <v>3389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1821</v>
      </c>
      <c r="AE28" s="170">
        <v>4677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</row>
    <row r="29" spans="1:36" x14ac:dyDescent="0.2">
      <c r="A29">
        <v>512</v>
      </c>
      <c r="B29" t="s">
        <v>61</v>
      </c>
      <c r="C29">
        <v>95039</v>
      </c>
      <c r="D29">
        <v>49235</v>
      </c>
      <c r="E29">
        <v>802</v>
      </c>
      <c r="F29">
        <v>48433</v>
      </c>
      <c r="G29">
        <v>13792</v>
      </c>
      <c r="H29">
        <v>20428</v>
      </c>
      <c r="I29">
        <v>3019</v>
      </c>
      <c r="J29">
        <v>2624</v>
      </c>
      <c r="K29">
        <v>2206</v>
      </c>
      <c r="M29" s="123">
        <f t="shared" si="0"/>
        <v>6364</v>
      </c>
      <c r="N29">
        <v>0</v>
      </c>
      <c r="O29">
        <v>0</v>
      </c>
      <c r="P29">
        <v>3107</v>
      </c>
      <c r="Q29">
        <v>0</v>
      </c>
      <c r="R29">
        <v>2689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538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30</v>
      </c>
    </row>
    <row r="30" spans="1:36" x14ac:dyDescent="0.2">
      <c r="A30">
        <v>513</v>
      </c>
      <c r="B30" t="s">
        <v>62</v>
      </c>
      <c r="C30">
        <v>198087</v>
      </c>
      <c r="D30">
        <v>90654</v>
      </c>
      <c r="E30">
        <v>1681</v>
      </c>
      <c r="F30">
        <v>88973</v>
      </c>
      <c r="G30">
        <v>20045</v>
      </c>
      <c r="H30">
        <v>44832</v>
      </c>
      <c r="I30">
        <v>5688</v>
      </c>
      <c r="J30">
        <v>3972</v>
      </c>
      <c r="K30">
        <v>4869</v>
      </c>
      <c r="M30" s="123">
        <f t="shared" si="0"/>
        <v>9567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3854</v>
      </c>
      <c r="Z30">
        <v>0</v>
      </c>
      <c r="AA30">
        <v>0</v>
      </c>
      <c r="AB30">
        <v>0</v>
      </c>
      <c r="AC30">
        <v>0</v>
      </c>
      <c r="AD30">
        <v>1475</v>
      </c>
      <c r="AE30">
        <v>404</v>
      </c>
      <c r="AF30">
        <v>3307</v>
      </c>
      <c r="AG30">
        <v>326</v>
      </c>
      <c r="AH30">
        <v>201</v>
      </c>
      <c r="AI30">
        <v>0</v>
      </c>
      <c r="AJ30">
        <v>0</v>
      </c>
    </row>
    <row r="31" spans="1:36" x14ac:dyDescent="0.2">
      <c r="A31">
        <v>515</v>
      </c>
      <c r="B31" t="s">
        <v>63</v>
      </c>
      <c r="C31">
        <v>221698</v>
      </c>
      <c r="D31">
        <v>129112</v>
      </c>
      <c r="E31">
        <v>818</v>
      </c>
      <c r="F31">
        <v>128294</v>
      </c>
      <c r="G31">
        <v>50296</v>
      </c>
      <c r="H31">
        <v>32068</v>
      </c>
      <c r="I31">
        <v>24833</v>
      </c>
      <c r="J31">
        <v>11508</v>
      </c>
      <c r="K31">
        <v>4294</v>
      </c>
      <c r="M31" s="123">
        <f t="shared" si="0"/>
        <v>5295</v>
      </c>
      <c r="N31">
        <v>0</v>
      </c>
      <c r="O31">
        <v>0</v>
      </c>
      <c r="P31">
        <v>1109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1990</v>
      </c>
      <c r="AD31">
        <v>2159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37</v>
      </c>
    </row>
    <row r="32" spans="1:36" x14ac:dyDescent="0.2">
      <c r="A32">
        <v>554</v>
      </c>
      <c r="B32" t="s">
        <v>64</v>
      </c>
      <c r="C32">
        <v>293027</v>
      </c>
      <c r="D32">
        <v>173261</v>
      </c>
      <c r="E32">
        <v>3880</v>
      </c>
      <c r="F32">
        <v>169381</v>
      </c>
      <c r="G32">
        <v>83910</v>
      </c>
      <c r="H32">
        <v>37081</v>
      </c>
      <c r="I32">
        <v>13988</v>
      </c>
      <c r="J32">
        <v>14866</v>
      </c>
      <c r="K32">
        <v>4192</v>
      </c>
      <c r="M32" s="123">
        <f t="shared" si="0"/>
        <v>15344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13890</v>
      </c>
      <c r="AE32">
        <v>1454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8" x14ac:dyDescent="0.2">
      <c r="A33">
        <v>558</v>
      </c>
      <c r="B33" t="s">
        <v>65</v>
      </c>
      <c r="C33">
        <v>177856</v>
      </c>
      <c r="D33">
        <v>109816</v>
      </c>
      <c r="E33">
        <v>1522</v>
      </c>
      <c r="F33">
        <v>108294</v>
      </c>
      <c r="G33">
        <v>54233</v>
      </c>
      <c r="H33">
        <v>23648</v>
      </c>
      <c r="I33">
        <v>11798</v>
      </c>
      <c r="J33">
        <v>10329</v>
      </c>
      <c r="K33">
        <v>2983</v>
      </c>
      <c r="M33" s="123">
        <f t="shared" si="0"/>
        <v>5303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5303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8" x14ac:dyDescent="0.2">
      <c r="A34">
        <v>562</v>
      </c>
      <c r="B34" t="s">
        <v>66</v>
      </c>
      <c r="C34">
        <v>510608</v>
      </c>
      <c r="D34">
        <v>269639</v>
      </c>
      <c r="E34">
        <v>5877</v>
      </c>
      <c r="F34">
        <v>263762</v>
      </c>
      <c r="G34">
        <v>91405</v>
      </c>
      <c r="H34">
        <v>98089</v>
      </c>
      <c r="I34">
        <v>23385</v>
      </c>
      <c r="J34">
        <v>19590</v>
      </c>
      <c r="K34">
        <v>17104</v>
      </c>
      <c r="M34" s="123">
        <f t="shared" si="0"/>
        <v>14189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5508</v>
      </c>
      <c r="AE34">
        <v>1530</v>
      </c>
      <c r="AF34">
        <v>7151</v>
      </c>
      <c r="AG34">
        <v>0</v>
      </c>
      <c r="AH34">
        <v>0</v>
      </c>
      <c r="AI34">
        <v>0</v>
      </c>
      <c r="AJ34">
        <v>0</v>
      </c>
    </row>
    <row r="35" spans="1:38" x14ac:dyDescent="0.2">
      <c r="A35">
        <v>566</v>
      </c>
      <c r="B35" t="s">
        <v>67</v>
      </c>
      <c r="C35">
        <v>353127</v>
      </c>
      <c r="D35">
        <v>204895</v>
      </c>
      <c r="E35">
        <v>3951</v>
      </c>
      <c r="F35">
        <v>200944</v>
      </c>
      <c r="G35">
        <v>93111</v>
      </c>
      <c r="H35">
        <v>58417</v>
      </c>
      <c r="I35">
        <v>21969</v>
      </c>
      <c r="J35">
        <v>20364</v>
      </c>
      <c r="K35">
        <v>6970</v>
      </c>
      <c r="M35" s="123">
        <f t="shared" si="0"/>
        <v>113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113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8" x14ac:dyDescent="0.2">
      <c r="A36" s="124">
        <v>570</v>
      </c>
      <c r="B36" s="124" t="s">
        <v>68</v>
      </c>
      <c r="C36" s="124">
        <v>221914</v>
      </c>
      <c r="D36" s="124">
        <v>129522</v>
      </c>
      <c r="E36" s="124">
        <v>1647</v>
      </c>
      <c r="F36" s="124">
        <v>127875</v>
      </c>
      <c r="G36" s="124">
        <v>57160</v>
      </c>
      <c r="H36" s="124">
        <v>28446</v>
      </c>
      <c r="I36" s="124">
        <v>14609</v>
      </c>
      <c r="J36" s="124">
        <v>13074</v>
      </c>
      <c r="K36" s="124">
        <v>3823</v>
      </c>
      <c r="L36" s="124"/>
      <c r="M36" s="125">
        <f t="shared" si="0"/>
        <v>10763</v>
      </c>
      <c r="N36" s="124">
        <v>0</v>
      </c>
      <c r="O36" s="124">
        <v>0</v>
      </c>
      <c r="P36" s="124">
        <v>0</v>
      </c>
      <c r="Q36" s="124">
        <v>0</v>
      </c>
      <c r="R36" s="124">
        <v>0</v>
      </c>
      <c r="S36" s="124">
        <v>0</v>
      </c>
      <c r="T36" s="124">
        <v>0</v>
      </c>
      <c r="U36" s="124">
        <v>0</v>
      </c>
      <c r="V36" s="124">
        <v>0</v>
      </c>
      <c r="W36" s="124">
        <v>0</v>
      </c>
      <c r="X36" s="124">
        <v>0</v>
      </c>
      <c r="Y36" s="124">
        <v>0</v>
      </c>
      <c r="Z36" s="124">
        <v>0</v>
      </c>
      <c r="AA36" s="124">
        <v>0</v>
      </c>
      <c r="AB36" s="124">
        <v>0</v>
      </c>
      <c r="AC36" s="124">
        <v>0</v>
      </c>
      <c r="AD36" s="124">
        <v>10763</v>
      </c>
      <c r="AE36" s="124">
        <v>0</v>
      </c>
      <c r="AF36" s="124">
        <v>0</v>
      </c>
      <c r="AG36" s="124">
        <v>0</v>
      </c>
      <c r="AH36" s="124">
        <v>0</v>
      </c>
      <c r="AI36" s="124">
        <v>0</v>
      </c>
      <c r="AJ36" s="124">
        <v>0</v>
      </c>
      <c r="AL36" s="33" t="s">
        <v>152</v>
      </c>
    </row>
    <row r="37" spans="1:38" x14ac:dyDescent="0.2">
      <c r="A37">
        <v>711</v>
      </c>
      <c r="B37" t="s">
        <v>69</v>
      </c>
      <c r="C37">
        <v>251782</v>
      </c>
      <c r="D37">
        <v>133080</v>
      </c>
      <c r="E37">
        <v>1633</v>
      </c>
      <c r="F37">
        <v>131447</v>
      </c>
      <c r="G37">
        <v>43669</v>
      </c>
      <c r="H37">
        <v>39770</v>
      </c>
      <c r="I37">
        <v>22671</v>
      </c>
      <c r="J37">
        <v>7372</v>
      </c>
      <c r="K37">
        <v>7542</v>
      </c>
      <c r="M37" s="123">
        <f t="shared" si="0"/>
        <v>10423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6911</v>
      </c>
      <c r="AE37">
        <v>3512</v>
      </c>
      <c r="AF37">
        <v>0</v>
      </c>
      <c r="AG37">
        <v>0</v>
      </c>
      <c r="AH37">
        <v>0</v>
      </c>
      <c r="AI37">
        <v>0</v>
      </c>
      <c r="AJ37">
        <v>0</v>
      </c>
    </row>
    <row r="38" spans="1:38" x14ac:dyDescent="0.2">
      <c r="A38">
        <v>754</v>
      </c>
      <c r="B38" t="s">
        <v>70</v>
      </c>
      <c r="C38">
        <v>281350</v>
      </c>
      <c r="D38">
        <v>155822</v>
      </c>
      <c r="E38">
        <v>2419</v>
      </c>
      <c r="F38">
        <v>153403</v>
      </c>
      <c r="G38">
        <v>67743</v>
      </c>
      <c r="H38">
        <v>37773</v>
      </c>
      <c r="I38">
        <v>17382</v>
      </c>
      <c r="J38">
        <v>12342</v>
      </c>
      <c r="K38">
        <v>4507</v>
      </c>
      <c r="M38" s="123">
        <f t="shared" si="0"/>
        <v>13656</v>
      </c>
      <c r="N38">
        <v>0</v>
      </c>
      <c r="O38">
        <v>0</v>
      </c>
      <c r="P38">
        <v>1148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11602</v>
      </c>
      <c r="AE38">
        <v>906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8" x14ac:dyDescent="0.2">
      <c r="A39">
        <v>758</v>
      </c>
      <c r="B39" t="s">
        <v>71</v>
      </c>
      <c r="C39">
        <v>205506</v>
      </c>
      <c r="D39">
        <v>109789</v>
      </c>
      <c r="E39">
        <v>2064</v>
      </c>
      <c r="F39">
        <v>107725</v>
      </c>
      <c r="G39">
        <v>38188</v>
      </c>
      <c r="H39">
        <v>40211</v>
      </c>
      <c r="I39">
        <v>11251</v>
      </c>
      <c r="J39">
        <v>9860</v>
      </c>
      <c r="K39">
        <v>4439</v>
      </c>
      <c r="M39" s="123">
        <f t="shared" si="0"/>
        <v>3776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3776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8" x14ac:dyDescent="0.2">
      <c r="A40">
        <v>762</v>
      </c>
      <c r="B40" t="s">
        <v>72</v>
      </c>
      <c r="C40">
        <v>121647</v>
      </c>
      <c r="D40">
        <v>72508</v>
      </c>
      <c r="E40">
        <v>1906</v>
      </c>
      <c r="F40">
        <v>70602</v>
      </c>
      <c r="G40">
        <v>34839</v>
      </c>
      <c r="H40">
        <v>16410</v>
      </c>
      <c r="I40">
        <v>6099</v>
      </c>
      <c r="J40">
        <v>5658</v>
      </c>
      <c r="K40">
        <v>2211</v>
      </c>
      <c r="M40" s="123">
        <f t="shared" si="0"/>
        <v>5385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5385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8" x14ac:dyDescent="0.2">
      <c r="A41">
        <v>766</v>
      </c>
      <c r="B41" t="s">
        <v>73</v>
      </c>
      <c r="C41">
        <v>287662</v>
      </c>
      <c r="D41">
        <v>160592</v>
      </c>
      <c r="E41">
        <v>3478</v>
      </c>
      <c r="F41">
        <v>157114</v>
      </c>
      <c r="G41">
        <v>55130</v>
      </c>
      <c r="H41">
        <v>55248</v>
      </c>
      <c r="I41">
        <v>16515</v>
      </c>
      <c r="J41">
        <v>15460</v>
      </c>
      <c r="K41">
        <v>6316</v>
      </c>
      <c r="M41" s="123">
        <f t="shared" si="0"/>
        <v>8445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8445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</row>
    <row r="42" spans="1:38" x14ac:dyDescent="0.2">
      <c r="A42">
        <v>770</v>
      </c>
      <c r="B42" t="s">
        <v>74</v>
      </c>
      <c r="C42">
        <v>258911</v>
      </c>
      <c r="D42">
        <v>136586</v>
      </c>
      <c r="E42">
        <v>2332</v>
      </c>
      <c r="F42">
        <v>134254</v>
      </c>
      <c r="G42">
        <v>51871</v>
      </c>
      <c r="H42">
        <v>45022</v>
      </c>
      <c r="I42">
        <v>12829</v>
      </c>
      <c r="J42">
        <v>12257</v>
      </c>
      <c r="K42">
        <v>4398</v>
      </c>
      <c r="M42" s="123">
        <f t="shared" si="0"/>
        <v>7877</v>
      </c>
      <c r="N42">
        <v>1569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47</v>
      </c>
      <c r="AA42">
        <v>0</v>
      </c>
      <c r="AB42">
        <v>0</v>
      </c>
      <c r="AC42">
        <v>0</v>
      </c>
      <c r="AD42">
        <v>5034</v>
      </c>
      <c r="AE42">
        <v>1227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8" x14ac:dyDescent="0.2">
      <c r="A43">
        <v>774</v>
      </c>
      <c r="B43" t="s">
        <v>75</v>
      </c>
      <c r="C43">
        <v>236475</v>
      </c>
      <c r="D43">
        <v>122724</v>
      </c>
      <c r="E43">
        <v>3109</v>
      </c>
      <c r="F43">
        <v>119615</v>
      </c>
      <c r="G43">
        <v>62909</v>
      </c>
      <c r="H43">
        <v>21931</v>
      </c>
      <c r="I43">
        <v>13332</v>
      </c>
      <c r="J43">
        <v>12954</v>
      </c>
      <c r="K43">
        <v>4167</v>
      </c>
      <c r="M43" s="123">
        <f t="shared" si="0"/>
        <v>4322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4322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</row>
    <row r="44" spans="1:38" x14ac:dyDescent="0.2">
      <c r="A44">
        <v>911</v>
      </c>
      <c r="B44" t="s">
        <v>76</v>
      </c>
      <c r="C44">
        <v>298427</v>
      </c>
      <c r="D44">
        <v>147668</v>
      </c>
      <c r="E44">
        <v>2643</v>
      </c>
      <c r="F44">
        <v>145025</v>
      </c>
      <c r="G44">
        <v>39669</v>
      </c>
      <c r="H44">
        <v>56455</v>
      </c>
      <c r="I44">
        <v>17967</v>
      </c>
      <c r="J44">
        <v>11104</v>
      </c>
      <c r="K44">
        <v>10046</v>
      </c>
      <c r="M44" s="123">
        <f t="shared" si="0"/>
        <v>9784</v>
      </c>
      <c r="N44">
        <v>0</v>
      </c>
      <c r="O44">
        <v>1417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5122</v>
      </c>
      <c r="AE44">
        <v>3076</v>
      </c>
      <c r="AF44">
        <v>169</v>
      </c>
      <c r="AG44">
        <v>0</v>
      </c>
      <c r="AH44">
        <v>0</v>
      </c>
      <c r="AI44">
        <v>0</v>
      </c>
      <c r="AJ44">
        <v>0</v>
      </c>
    </row>
    <row r="45" spans="1:38" x14ac:dyDescent="0.2">
      <c r="A45" s="124">
        <v>913</v>
      </c>
      <c r="B45" s="124" t="s">
        <v>77</v>
      </c>
      <c r="C45" s="124">
        <v>451459</v>
      </c>
      <c r="D45" s="124">
        <v>147746</v>
      </c>
      <c r="E45" s="124">
        <v>2251</v>
      </c>
      <c r="F45" s="124">
        <v>145495</v>
      </c>
      <c r="G45" s="124">
        <v>39620</v>
      </c>
      <c r="H45" s="124">
        <v>63622</v>
      </c>
      <c r="I45" s="124">
        <v>25082</v>
      </c>
      <c r="J45" s="124">
        <v>3739</v>
      </c>
      <c r="K45" s="124">
        <v>5072</v>
      </c>
      <c r="L45" s="124"/>
      <c r="M45" s="125">
        <f t="shared" si="0"/>
        <v>8360</v>
      </c>
      <c r="N45" s="124">
        <v>0</v>
      </c>
      <c r="O45" s="124">
        <v>2771</v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>
        <v>2760</v>
      </c>
      <c r="AE45" s="124">
        <v>782</v>
      </c>
      <c r="AF45" s="124">
        <v>1684</v>
      </c>
      <c r="AG45" s="124">
        <v>166</v>
      </c>
      <c r="AH45" s="124">
        <v>175</v>
      </c>
      <c r="AI45" s="124"/>
      <c r="AJ45" s="124">
        <v>22</v>
      </c>
      <c r="AL45" s="33" t="s">
        <v>151</v>
      </c>
    </row>
    <row r="46" spans="1:38" x14ac:dyDescent="0.2">
      <c r="A46">
        <v>914</v>
      </c>
      <c r="B46" t="s">
        <v>78</v>
      </c>
      <c r="C46">
        <v>152513</v>
      </c>
      <c r="D46">
        <v>69690</v>
      </c>
      <c r="E46">
        <v>1389</v>
      </c>
      <c r="F46">
        <v>68301</v>
      </c>
      <c r="G46">
        <v>22741</v>
      </c>
      <c r="H46">
        <v>20018</v>
      </c>
      <c r="I46">
        <v>8100</v>
      </c>
      <c r="J46">
        <v>5172</v>
      </c>
      <c r="K46">
        <v>2802</v>
      </c>
      <c r="M46" s="123">
        <f t="shared" si="0"/>
        <v>9468</v>
      </c>
      <c r="N46">
        <v>1439</v>
      </c>
      <c r="O46">
        <v>335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2460</v>
      </c>
      <c r="AE46">
        <v>5234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8" x14ac:dyDescent="0.2">
      <c r="A47">
        <v>915</v>
      </c>
      <c r="B47" t="s">
        <v>79</v>
      </c>
      <c r="C47">
        <v>136063</v>
      </c>
      <c r="D47">
        <v>71006</v>
      </c>
      <c r="E47">
        <v>1091</v>
      </c>
      <c r="F47">
        <v>69915</v>
      </c>
      <c r="G47">
        <v>32841</v>
      </c>
      <c r="H47">
        <v>22568</v>
      </c>
      <c r="I47">
        <v>5707</v>
      </c>
      <c r="J47">
        <v>3989</v>
      </c>
      <c r="K47">
        <v>3288</v>
      </c>
      <c r="M47" s="123">
        <f t="shared" si="0"/>
        <v>1522</v>
      </c>
      <c r="N47">
        <v>853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625</v>
      </c>
      <c r="AE47">
        <v>44</v>
      </c>
      <c r="AF47">
        <v>0</v>
      </c>
      <c r="AG47">
        <v>0</v>
      </c>
      <c r="AH47">
        <v>0</v>
      </c>
      <c r="AI47">
        <v>0</v>
      </c>
      <c r="AJ47">
        <v>0</v>
      </c>
    </row>
    <row r="48" spans="1:38" x14ac:dyDescent="0.2">
      <c r="A48">
        <v>916</v>
      </c>
      <c r="B48" t="s">
        <v>80</v>
      </c>
      <c r="C48">
        <v>124527</v>
      </c>
      <c r="D48">
        <v>56231</v>
      </c>
      <c r="E48">
        <v>1173</v>
      </c>
      <c r="F48">
        <v>55058</v>
      </c>
      <c r="G48">
        <v>14255</v>
      </c>
      <c r="H48">
        <v>25023</v>
      </c>
      <c r="I48">
        <v>5137</v>
      </c>
      <c r="J48">
        <v>3523</v>
      </c>
      <c r="K48">
        <v>4098</v>
      </c>
      <c r="M48" s="123">
        <f t="shared" si="0"/>
        <v>3022</v>
      </c>
      <c r="N48">
        <v>1904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1118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</row>
    <row r="49" spans="1:40" x14ac:dyDescent="0.2">
      <c r="A49">
        <v>954</v>
      </c>
      <c r="B49" t="s">
        <v>81</v>
      </c>
      <c r="C49">
        <v>276357</v>
      </c>
      <c r="D49">
        <v>151464</v>
      </c>
      <c r="E49">
        <v>2936</v>
      </c>
      <c r="F49">
        <v>148528</v>
      </c>
      <c r="G49">
        <v>43700</v>
      </c>
      <c r="H49">
        <v>57579</v>
      </c>
      <c r="I49">
        <v>19040</v>
      </c>
      <c r="J49">
        <v>12728</v>
      </c>
      <c r="K49">
        <v>7876</v>
      </c>
      <c r="M49" s="123">
        <f t="shared" si="0"/>
        <v>7605</v>
      </c>
      <c r="N49">
        <v>0</v>
      </c>
      <c r="O49">
        <v>2517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2865</v>
      </c>
      <c r="AE49">
        <v>2223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40" x14ac:dyDescent="0.2">
      <c r="A50">
        <v>958</v>
      </c>
      <c r="B50" t="s">
        <v>82</v>
      </c>
      <c r="C50">
        <v>222009</v>
      </c>
      <c r="D50">
        <v>128068</v>
      </c>
      <c r="E50">
        <v>2382</v>
      </c>
      <c r="F50">
        <v>125686</v>
      </c>
      <c r="G50">
        <v>66291</v>
      </c>
      <c r="H50">
        <v>31813</v>
      </c>
      <c r="I50">
        <v>8406</v>
      </c>
      <c r="J50">
        <v>12405</v>
      </c>
      <c r="K50">
        <v>3866</v>
      </c>
      <c r="M50" s="123">
        <f t="shared" si="0"/>
        <v>2905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2905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</row>
    <row r="51" spans="1:40" x14ac:dyDescent="0.2">
      <c r="A51">
        <v>962</v>
      </c>
      <c r="B51" t="s">
        <v>83</v>
      </c>
      <c r="C51">
        <v>346000</v>
      </c>
      <c r="D51">
        <v>169095</v>
      </c>
      <c r="E51">
        <v>4135</v>
      </c>
      <c r="F51">
        <v>164960</v>
      </c>
      <c r="G51">
        <v>65530</v>
      </c>
      <c r="H51">
        <v>46879</v>
      </c>
      <c r="I51">
        <v>15831</v>
      </c>
      <c r="J51">
        <v>16952</v>
      </c>
      <c r="K51">
        <v>7130</v>
      </c>
      <c r="M51" s="123">
        <f t="shared" si="0"/>
        <v>12638</v>
      </c>
      <c r="N51">
        <v>813</v>
      </c>
      <c r="O51">
        <v>2313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9512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40" x14ac:dyDescent="0.2">
      <c r="A52">
        <v>966</v>
      </c>
      <c r="B52" t="s">
        <v>84</v>
      </c>
      <c r="C52">
        <v>111235</v>
      </c>
      <c r="D52">
        <v>64223</v>
      </c>
      <c r="E52">
        <v>1025</v>
      </c>
      <c r="F52">
        <v>63198</v>
      </c>
      <c r="G52">
        <v>35354</v>
      </c>
      <c r="H52">
        <v>12428</v>
      </c>
      <c r="I52">
        <v>4371</v>
      </c>
      <c r="J52">
        <v>4569</v>
      </c>
      <c r="K52">
        <v>1542</v>
      </c>
      <c r="M52" s="123">
        <f t="shared" si="0"/>
        <v>4934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4934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</row>
    <row r="53" spans="1:40" x14ac:dyDescent="0.2">
      <c r="A53">
        <v>970</v>
      </c>
      <c r="B53" t="s">
        <v>85</v>
      </c>
      <c r="C53">
        <v>229908</v>
      </c>
      <c r="D53">
        <v>123383</v>
      </c>
      <c r="E53">
        <v>2057</v>
      </c>
      <c r="F53">
        <v>121326</v>
      </c>
      <c r="G53">
        <v>45787</v>
      </c>
      <c r="H53">
        <v>37300</v>
      </c>
      <c r="I53">
        <v>11560</v>
      </c>
      <c r="J53">
        <v>13387</v>
      </c>
      <c r="K53">
        <v>4528</v>
      </c>
      <c r="M53" s="123">
        <f t="shared" si="0"/>
        <v>8764</v>
      </c>
      <c r="N53">
        <v>845</v>
      </c>
      <c r="O53">
        <v>1523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5898</v>
      </c>
      <c r="AE53">
        <v>498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40" x14ac:dyDescent="0.2">
      <c r="A54">
        <v>974</v>
      </c>
      <c r="B54" t="s">
        <v>86</v>
      </c>
      <c r="C54">
        <v>247248</v>
      </c>
      <c r="D54">
        <v>129593</v>
      </c>
      <c r="E54">
        <v>1997</v>
      </c>
      <c r="F54">
        <v>127596</v>
      </c>
      <c r="G54">
        <v>54574</v>
      </c>
      <c r="H54">
        <v>30563</v>
      </c>
      <c r="I54">
        <v>9440</v>
      </c>
      <c r="J54">
        <v>13044</v>
      </c>
      <c r="K54">
        <v>4210</v>
      </c>
      <c r="M54" s="123">
        <f t="shared" si="0"/>
        <v>15765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1942</v>
      </c>
      <c r="AC54">
        <v>0</v>
      </c>
      <c r="AD54">
        <v>13823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</row>
    <row r="55" spans="1:40" x14ac:dyDescent="0.2">
      <c r="A55">
        <v>978</v>
      </c>
      <c r="B55" t="s">
        <v>87</v>
      </c>
      <c r="C55">
        <v>328282</v>
      </c>
      <c r="D55">
        <v>177250</v>
      </c>
      <c r="E55">
        <v>4224</v>
      </c>
      <c r="F55">
        <v>173026</v>
      </c>
      <c r="G55">
        <v>49245</v>
      </c>
      <c r="H55">
        <v>72708</v>
      </c>
      <c r="I55">
        <v>20138</v>
      </c>
      <c r="J55">
        <v>13166</v>
      </c>
      <c r="K55">
        <v>8506</v>
      </c>
      <c r="M55" s="123">
        <f t="shared" si="0"/>
        <v>9263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710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4831</v>
      </c>
      <c r="AE55">
        <v>3722</v>
      </c>
      <c r="AF55">
        <v>0</v>
      </c>
      <c r="AG55">
        <v>0</v>
      </c>
      <c r="AH55">
        <v>0</v>
      </c>
      <c r="AI55">
        <v>0</v>
      </c>
      <c r="AJ55">
        <v>0</v>
      </c>
    </row>
    <row r="58" spans="1:40" x14ac:dyDescent="0.2">
      <c r="B58" s="33" t="s">
        <v>149</v>
      </c>
      <c r="C58" s="112">
        <f>SUM(C2:C28)-C17</f>
        <v>7515200</v>
      </c>
      <c r="D58" s="112">
        <f t="shared" ref="D58:AJ58" si="1">SUM(D2:D28)-D17</f>
        <v>3863728</v>
      </c>
      <c r="E58" s="112">
        <f t="shared" si="1"/>
        <v>74032</v>
      </c>
      <c r="F58" s="112">
        <f t="shared" si="1"/>
        <v>3789696</v>
      </c>
      <c r="G58" s="112">
        <f t="shared" si="1"/>
        <v>1459223</v>
      </c>
      <c r="H58" s="112">
        <f t="shared" si="1"/>
        <v>1046136</v>
      </c>
      <c r="I58" s="112">
        <f t="shared" si="1"/>
        <v>494263</v>
      </c>
      <c r="J58" s="112">
        <f t="shared" si="1"/>
        <v>371915</v>
      </c>
      <c r="K58" s="112">
        <f t="shared" si="1"/>
        <v>168170</v>
      </c>
      <c r="L58" s="112">
        <f t="shared" si="1"/>
        <v>0</v>
      </c>
      <c r="M58" s="112">
        <f t="shared" si="1"/>
        <v>249989</v>
      </c>
      <c r="N58" s="112">
        <f t="shared" si="1"/>
        <v>9518</v>
      </c>
      <c r="O58" s="112">
        <f t="shared" si="1"/>
        <v>14922</v>
      </c>
      <c r="P58" s="112">
        <f t="shared" si="1"/>
        <v>486</v>
      </c>
      <c r="Q58" s="112">
        <f t="shared" si="1"/>
        <v>0</v>
      </c>
      <c r="R58" s="112">
        <f t="shared" si="1"/>
        <v>1261</v>
      </c>
      <c r="S58" s="112">
        <f t="shared" si="1"/>
        <v>3389</v>
      </c>
      <c r="T58" s="112">
        <f t="shared" si="1"/>
        <v>5542</v>
      </c>
      <c r="U58" s="112">
        <f t="shared" si="1"/>
        <v>614</v>
      </c>
      <c r="V58" s="112">
        <f t="shared" si="1"/>
        <v>1513</v>
      </c>
      <c r="W58" s="112">
        <f t="shared" si="1"/>
        <v>0</v>
      </c>
      <c r="X58" s="112">
        <f t="shared" si="1"/>
        <v>63</v>
      </c>
      <c r="Y58" s="112">
        <f t="shared" si="1"/>
        <v>37437</v>
      </c>
      <c r="Z58" s="112">
        <f t="shared" si="1"/>
        <v>79</v>
      </c>
      <c r="AA58" s="112">
        <f t="shared" si="1"/>
        <v>505</v>
      </c>
      <c r="AB58" s="112">
        <f t="shared" si="1"/>
        <v>0</v>
      </c>
      <c r="AC58" s="112">
        <f t="shared" si="1"/>
        <v>0</v>
      </c>
      <c r="AD58" s="112">
        <f t="shared" si="1"/>
        <v>127922</v>
      </c>
      <c r="AE58" s="112">
        <f t="shared" si="1"/>
        <v>23909</v>
      </c>
      <c r="AF58" s="112">
        <f t="shared" si="1"/>
        <v>12873</v>
      </c>
      <c r="AG58" s="112">
        <f t="shared" si="1"/>
        <v>4746</v>
      </c>
      <c r="AH58" s="112">
        <f t="shared" si="1"/>
        <v>1858</v>
      </c>
      <c r="AI58" s="112">
        <f t="shared" si="1"/>
        <v>1930</v>
      </c>
      <c r="AJ58" s="112">
        <f t="shared" si="1"/>
        <v>1422</v>
      </c>
      <c r="AK58" s="112"/>
      <c r="AL58" s="112"/>
      <c r="AM58" s="112"/>
      <c r="AN58" s="112"/>
    </row>
    <row r="60" spans="1:40" x14ac:dyDescent="0.2">
      <c r="B60" s="33" t="s">
        <v>150</v>
      </c>
      <c r="C60" s="112">
        <f>C58+SUM(C29:C55)</f>
        <v>14153917</v>
      </c>
      <c r="D60" s="112">
        <f t="shared" ref="D60:AJ60" si="2">D58+SUM(D29:D55)</f>
        <v>7346380</v>
      </c>
      <c r="E60" s="112">
        <f t="shared" si="2"/>
        <v>138454</v>
      </c>
      <c r="F60" s="112">
        <f t="shared" si="2"/>
        <v>7207926</v>
      </c>
      <c r="G60" s="112">
        <f t="shared" si="2"/>
        <v>2787131</v>
      </c>
      <c r="H60" s="112">
        <f t="shared" si="2"/>
        <v>2122466</v>
      </c>
      <c r="I60" s="112">
        <f t="shared" si="2"/>
        <v>864410</v>
      </c>
      <c r="J60" s="112">
        <f t="shared" si="2"/>
        <v>657923</v>
      </c>
      <c r="K60" s="112">
        <f t="shared" si="2"/>
        <v>311155</v>
      </c>
      <c r="L60" s="112">
        <f t="shared" si="2"/>
        <v>0</v>
      </c>
      <c r="M60" s="112">
        <f t="shared" si="2"/>
        <v>464841</v>
      </c>
      <c r="N60" s="112">
        <f t="shared" si="2"/>
        <v>16941</v>
      </c>
      <c r="O60" s="112">
        <f t="shared" si="2"/>
        <v>25798</v>
      </c>
      <c r="P60" s="112">
        <f t="shared" si="2"/>
        <v>5850</v>
      </c>
      <c r="Q60" s="112">
        <f t="shared" si="2"/>
        <v>0</v>
      </c>
      <c r="R60" s="112">
        <f t="shared" si="2"/>
        <v>3950</v>
      </c>
      <c r="S60" s="112">
        <f t="shared" si="2"/>
        <v>3389</v>
      </c>
      <c r="T60" s="112">
        <f t="shared" si="2"/>
        <v>5655</v>
      </c>
      <c r="U60" s="112">
        <f t="shared" si="2"/>
        <v>614</v>
      </c>
      <c r="V60" s="112">
        <f t="shared" si="2"/>
        <v>1513</v>
      </c>
      <c r="W60" s="112">
        <f t="shared" si="2"/>
        <v>710</v>
      </c>
      <c r="X60" s="112">
        <f t="shared" si="2"/>
        <v>63</v>
      </c>
      <c r="Y60" s="112">
        <f t="shared" si="2"/>
        <v>41291</v>
      </c>
      <c r="Z60" s="112">
        <f t="shared" si="2"/>
        <v>126</v>
      </c>
      <c r="AA60" s="112">
        <f t="shared" si="2"/>
        <v>505</v>
      </c>
      <c r="AB60" s="112">
        <f t="shared" si="2"/>
        <v>1942</v>
      </c>
      <c r="AC60" s="112">
        <f t="shared" si="2"/>
        <v>1990</v>
      </c>
      <c r="AD60" s="112">
        <f t="shared" si="2"/>
        <v>269886</v>
      </c>
      <c r="AE60" s="112">
        <f t="shared" si="2"/>
        <v>48521</v>
      </c>
      <c r="AF60" s="112">
        <f t="shared" si="2"/>
        <v>25184</v>
      </c>
      <c r="AG60" s="112">
        <f t="shared" si="2"/>
        <v>5238</v>
      </c>
      <c r="AH60" s="112">
        <f t="shared" si="2"/>
        <v>2234</v>
      </c>
      <c r="AI60" s="112">
        <f t="shared" si="2"/>
        <v>1930</v>
      </c>
      <c r="AJ60" s="112">
        <f t="shared" si="2"/>
        <v>1511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workbookViewId="0">
      <selection activeCell="C2" sqref="C2:M28"/>
    </sheetView>
  </sheetViews>
  <sheetFormatPr baseColWidth="10" defaultRowHeight="12.75" x14ac:dyDescent="0.2"/>
  <cols>
    <col min="2" max="2" width="23.28515625" customWidth="1"/>
  </cols>
  <sheetData>
    <row r="1" spans="1:13" ht="37.5" customHeight="1" x14ac:dyDescent="0.2">
      <c r="A1" s="169" t="s">
        <v>163</v>
      </c>
      <c r="B1" s="163" t="s">
        <v>90</v>
      </c>
      <c r="C1" s="163" t="s">
        <v>91</v>
      </c>
      <c r="D1" s="163" t="s">
        <v>92</v>
      </c>
      <c r="E1" s="164" t="s">
        <v>6</v>
      </c>
      <c r="F1" s="164" t="s">
        <v>7</v>
      </c>
      <c r="G1" s="164" t="s">
        <v>94</v>
      </c>
      <c r="H1" s="164" t="s">
        <v>9</v>
      </c>
      <c r="I1" s="164" t="s">
        <v>10</v>
      </c>
      <c r="J1" s="353" t="s">
        <v>209</v>
      </c>
      <c r="K1" s="353" t="s">
        <v>244</v>
      </c>
      <c r="L1" s="163" t="s">
        <v>95</v>
      </c>
      <c r="M1" s="164" t="s">
        <v>96</v>
      </c>
    </row>
    <row r="2" spans="1:13" x14ac:dyDescent="0.2">
      <c r="A2" s="168" t="s">
        <v>164</v>
      </c>
      <c r="B2" s="165" t="s">
        <v>97</v>
      </c>
      <c r="C2" s="166">
        <v>51.035958334800149</v>
      </c>
      <c r="D2" s="167">
        <v>128844</v>
      </c>
      <c r="E2" s="166">
        <v>30.202415323957656</v>
      </c>
      <c r="F2" s="166">
        <v>30.828754152308218</v>
      </c>
      <c r="G2" s="166">
        <v>15.892862686659836</v>
      </c>
      <c r="H2" s="166">
        <v>2.9477507683710531</v>
      </c>
      <c r="I2" s="166">
        <v>7.2785694328024588</v>
      </c>
      <c r="J2" s="166">
        <v>0</v>
      </c>
      <c r="K2" s="166">
        <v>2.1537673465586291</v>
      </c>
      <c r="L2" s="166">
        <v>8.4660519698239725</v>
      </c>
      <c r="M2" s="166">
        <v>2.2298283195181767</v>
      </c>
    </row>
    <row r="3" spans="1:13" x14ac:dyDescent="0.2">
      <c r="A3" s="168" t="s">
        <v>165</v>
      </c>
      <c r="B3" s="165" t="s">
        <v>98</v>
      </c>
      <c r="C3" s="166">
        <v>48.451360392204663</v>
      </c>
      <c r="D3" s="167">
        <v>141451</v>
      </c>
      <c r="E3" s="166">
        <v>25.710670126050715</v>
      </c>
      <c r="F3" s="166">
        <v>38.649426303101428</v>
      </c>
      <c r="G3" s="166">
        <v>12.822814967727339</v>
      </c>
      <c r="H3" s="166">
        <v>2.8235926221801191</v>
      </c>
      <c r="I3" s="166">
        <v>6.2452722144064019</v>
      </c>
      <c r="J3" s="166">
        <v>3.4937893687566715</v>
      </c>
      <c r="K3" s="166">
        <v>2.0551286311160757</v>
      </c>
      <c r="L3" s="166">
        <v>0</v>
      </c>
      <c r="M3" s="166">
        <v>8.1993057666612472</v>
      </c>
    </row>
    <row r="4" spans="1:13" x14ac:dyDescent="0.2">
      <c r="A4" s="168" t="s">
        <v>166</v>
      </c>
      <c r="B4" s="165" t="s">
        <v>99</v>
      </c>
      <c r="C4" s="166">
        <v>48.483073679278441</v>
      </c>
      <c r="D4" s="167">
        <v>44832</v>
      </c>
      <c r="E4" s="166">
        <v>27.1859386152748</v>
      </c>
      <c r="F4" s="166">
        <v>47.669075660242683</v>
      </c>
      <c r="G4" s="166">
        <v>5.475999286224126</v>
      </c>
      <c r="H4" s="166">
        <v>2.6878122769450394</v>
      </c>
      <c r="I4" s="166">
        <v>4.0885974304068524</v>
      </c>
      <c r="J4" s="166">
        <v>1.7710563882940757</v>
      </c>
      <c r="K4" s="166">
        <v>2.0275695931477515</v>
      </c>
      <c r="L4" s="166">
        <v>0</v>
      </c>
      <c r="M4" s="166">
        <v>9.0939507494646694</v>
      </c>
    </row>
    <row r="5" spans="1:13" x14ac:dyDescent="0.2">
      <c r="A5" s="168" t="s">
        <v>167</v>
      </c>
      <c r="B5" s="165" t="s">
        <v>100</v>
      </c>
      <c r="C5" s="166">
        <v>44.882279398402076</v>
      </c>
      <c r="D5" s="167">
        <v>202065</v>
      </c>
      <c r="E5" s="166">
        <v>27.18036275455918</v>
      </c>
      <c r="F5" s="166">
        <v>38.181278301536636</v>
      </c>
      <c r="G5" s="166">
        <v>15.409892856259125</v>
      </c>
      <c r="H5" s="166">
        <v>2.4472323262316582</v>
      </c>
      <c r="I5" s="166">
        <v>6.8487862816420453</v>
      </c>
      <c r="J5" s="166">
        <v>3.3825749140128174</v>
      </c>
      <c r="K5" s="166">
        <v>2.3353871279043874</v>
      </c>
      <c r="L5" s="166">
        <v>0.98285205255734553</v>
      </c>
      <c r="M5" s="166">
        <v>3.23163338529681</v>
      </c>
    </row>
    <row r="6" spans="1:13" x14ac:dyDescent="0.2">
      <c r="A6" s="168" t="s">
        <v>168</v>
      </c>
      <c r="B6" s="165" t="s">
        <v>101</v>
      </c>
      <c r="C6" s="166">
        <v>43.078033720233677</v>
      </c>
      <c r="D6" s="167">
        <v>82586</v>
      </c>
      <c r="E6" s="166">
        <v>21.049572566778874</v>
      </c>
      <c r="F6" s="166">
        <v>50.222798052938757</v>
      </c>
      <c r="G6" s="166">
        <v>5.8605574794759407</v>
      </c>
      <c r="H6" s="166">
        <v>2.0197127842491462</v>
      </c>
      <c r="I6" s="166">
        <v>4.6569636500133198</v>
      </c>
      <c r="J6" s="166">
        <v>4.9838955755212755</v>
      </c>
      <c r="K6" s="166">
        <v>1.595912140072167</v>
      </c>
      <c r="L6" s="166">
        <v>0</v>
      </c>
      <c r="M6" s="166">
        <v>9.6105877509505255</v>
      </c>
    </row>
    <row r="7" spans="1:13" x14ac:dyDescent="0.2">
      <c r="A7" s="168" t="s">
        <v>169</v>
      </c>
      <c r="B7" s="165" t="s">
        <v>102</v>
      </c>
      <c r="C7" s="166">
        <v>45.121311693053208</v>
      </c>
      <c r="D7" s="167">
        <v>66769</v>
      </c>
      <c r="E7" s="166">
        <v>31.98190777157064</v>
      </c>
      <c r="F7" s="166">
        <v>32.772693914840715</v>
      </c>
      <c r="G7" s="166">
        <v>9.0041785858706884</v>
      </c>
      <c r="H7" s="166">
        <v>3.6064640776408212</v>
      </c>
      <c r="I7" s="166">
        <v>4.2774341385972532</v>
      </c>
      <c r="J7" s="166">
        <v>3.7382617681858346</v>
      </c>
      <c r="K7" s="166">
        <v>1.6010423999161287</v>
      </c>
      <c r="L7" s="166">
        <v>0.43133789632913472</v>
      </c>
      <c r="M7" s="166">
        <v>12.586679447048779</v>
      </c>
    </row>
    <row r="8" spans="1:13" x14ac:dyDescent="0.2">
      <c r="A8" s="168" t="s">
        <v>170</v>
      </c>
      <c r="B8" s="165" t="s">
        <v>103</v>
      </c>
      <c r="C8" s="166">
        <v>51.462154294032025</v>
      </c>
      <c r="D8" s="167">
        <v>69531</v>
      </c>
      <c r="E8" s="166">
        <v>42.595389107017013</v>
      </c>
      <c r="F8" s="166">
        <v>35.100890250391913</v>
      </c>
      <c r="G8" s="166">
        <v>7.2672620845378315</v>
      </c>
      <c r="H8" s="166">
        <v>4.098891142080511</v>
      </c>
      <c r="I8" s="166">
        <v>4.3376335735139726</v>
      </c>
      <c r="J8" s="166">
        <v>0.63568767887704769</v>
      </c>
      <c r="K8" s="166">
        <v>1.8610403992463793</v>
      </c>
      <c r="L8" s="166">
        <v>0.36818109907810909</v>
      </c>
      <c r="M8" s="166">
        <v>3.7350246652572237</v>
      </c>
    </row>
    <row r="9" spans="1:13" x14ac:dyDescent="0.2">
      <c r="A9" s="168" t="s">
        <v>171</v>
      </c>
      <c r="B9" s="165" t="s">
        <v>104</v>
      </c>
      <c r="C9" s="166">
        <v>42.178873457671074</v>
      </c>
      <c r="D9" s="167">
        <v>50816</v>
      </c>
      <c r="E9" s="166">
        <v>25.873740554156171</v>
      </c>
      <c r="F9" s="166">
        <v>44.777235516372798</v>
      </c>
      <c r="G9" s="166">
        <v>9.3297386649874046</v>
      </c>
      <c r="H9" s="166">
        <v>2.8278494962216625</v>
      </c>
      <c r="I9" s="166">
        <v>6.2047386649874054</v>
      </c>
      <c r="J9" s="166">
        <v>4.166010705289672</v>
      </c>
      <c r="K9" s="166">
        <v>2.7196158690176322</v>
      </c>
      <c r="L9" s="166">
        <v>0</v>
      </c>
      <c r="M9" s="166">
        <v>4.101070528967254</v>
      </c>
    </row>
    <row r="10" spans="1:13" x14ac:dyDescent="0.2">
      <c r="A10" s="168" t="s">
        <v>172</v>
      </c>
      <c r="B10" s="165" t="s">
        <v>105</v>
      </c>
      <c r="C10" s="166">
        <v>59.651580253201999</v>
      </c>
      <c r="D10" s="167">
        <v>143845</v>
      </c>
      <c r="E10" s="166">
        <v>35.205950849873133</v>
      </c>
      <c r="F10" s="166">
        <v>26.980430324307413</v>
      </c>
      <c r="G10" s="166">
        <v>20.141819319406306</v>
      </c>
      <c r="H10" s="166">
        <v>5.854913274705412</v>
      </c>
      <c r="I10" s="166">
        <v>5.0380618026347808</v>
      </c>
      <c r="J10" s="166">
        <v>2.6028016267510168</v>
      </c>
      <c r="K10" s="166">
        <v>2.0862734193055026</v>
      </c>
      <c r="L10" s="166">
        <v>0.91000729952379289</v>
      </c>
      <c r="M10" s="166">
        <v>1.1797420834926484</v>
      </c>
    </row>
    <row r="11" spans="1:13" x14ac:dyDescent="0.2">
      <c r="A11" s="168" t="s">
        <v>173</v>
      </c>
      <c r="B11" s="165" t="s">
        <v>107</v>
      </c>
      <c r="C11" s="166">
        <v>53.785846570149268</v>
      </c>
      <c r="D11" s="167">
        <v>158528</v>
      </c>
      <c r="E11" s="166">
        <v>51.836899475171585</v>
      </c>
      <c r="F11" s="166">
        <v>22.575191764230926</v>
      </c>
      <c r="G11" s="166">
        <v>8.4597042793702055</v>
      </c>
      <c r="H11" s="166">
        <v>4.1664563988696006</v>
      </c>
      <c r="I11" s="166">
        <v>2.1176069842551475</v>
      </c>
      <c r="J11" s="166">
        <v>2.108144933387162</v>
      </c>
      <c r="K11" s="166">
        <v>1.3808286233346792</v>
      </c>
      <c r="L11" s="166">
        <v>0</v>
      </c>
      <c r="M11" s="166">
        <v>7.3551675413807027</v>
      </c>
    </row>
    <row r="12" spans="1:13" x14ac:dyDescent="0.2">
      <c r="A12" s="168" t="s">
        <v>174</v>
      </c>
      <c r="B12" s="165" t="s">
        <v>108</v>
      </c>
      <c r="C12" s="166">
        <v>58.690149815845579</v>
      </c>
      <c r="D12" s="167">
        <v>104965</v>
      </c>
      <c r="E12" s="166">
        <v>49.165912447006143</v>
      </c>
      <c r="F12" s="166">
        <v>23.792692802362691</v>
      </c>
      <c r="G12" s="166">
        <v>12.006859429333588</v>
      </c>
      <c r="H12" s="166">
        <v>5.182679940932692</v>
      </c>
      <c r="I12" s="166">
        <v>2.5970561615776688</v>
      </c>
      <c r="J12" s="166">
        <v>0</v>
      </c>
      <c r="K12" s="166">
        <v>0.75548992521316627</v>
      </c>
      <c r="L12" s="166">
        <v>0</v>
      </c>
      <c r="M12" s="166">
        <v>6.4993092935740489</v>
      </c>
    </row>
    <row r="13" spans="1:13" x14ac:dyDescent="0.2">
      <c r="A13" s="168" t="s">
        <v>175</v>
      </c>
      <c r="B13" s="165" t="s">
        <v>81</v>
      </c>
      <c r="C13" s="166">
        <v>49.051426062457693</v>
      </c>
      <c r="D13" s="167">
        <v>131595</v>
      </c>
      <c r="E13" s="166">
        <v>28.6743417303089</v>
      </c>
      <c r="F13" s="166">
        <v>39.430829438808466</v>
      </c>
      <c r="G13" s="166">
        <v>12.981496257456589</v>
      </c>
      <c r="H13" s="166">
        <v>4.5016907937231654</v>
      </c>
      <c r="I13" s="166">
        <v>5.4112998214217871</v>
      </c>
      <c r="J13" s="166">
        <v>3.5943614878984764</v>
      </c>
      <c r="K13" s="166">
        <v>2.3412743645275276</v>
      </c>
      <c r="L13" s="166">
        <v>2.7257874539306206</v>
      </c>
      <c r="M13" s="166">
        <v>0.33891865192446524</v>
      </c>
    </row>
    <row r="14" spans="1:13" x14ac:dyDescent="0.2">
      <c r="A14" s="168" t="s">
        <v>176</v>
      </c>
      <c r="B14" s="165" t="s">
        <v>109</v>
      </c>
      <c r="C14" s="166">
        <v>50.696461773372071</v>
      </c>
      <c r="D14" s="167">
        <v>144466</v>
      </c>
      <c r="E14" s="166">
        <v>44.412526130715882</v>
      </c>
      <c r="F14" s="166">
        <v>26.858222695997675</v>
      </c>
      <c r="G14" s="166">
        <v>11.624880594742015</v>
      </c>
      <c r="H14" s="166">
        <v>3.4063378234325028</v>
      </c>
      <c r="I14" s="166">
        <v>3.5233203660376833</v>
      </c>
      <c r="J14" s="166">
        <v>3.7316738886658452</v>
      </c>
      <c r="K14" s="166">
        <v>0</v>
      </c>
      <c r="L14" s="166">
        <v>6.4430385004084005</v>
      </c>
      <c r="M14" s="166">
        <v>0</v>
      </c>
    </row>
    <row r="15" spans="1:13" x14ac:dyDescent="0.2">
      <c r="A15" s="168" t="s">
        <v>177</v>
      </c>
      <c r="B15" s="165" t="s">
        <v>110</v>
      </c>
      <c r="C15" s="166">
        <v>51.242043047054274</v>
      </c>
      <c r="D15" s="167">
        <v>103300</v>
      </c>
      <c r="E15" s="166">
        <v>34.829622458857692</v>
      </c>
      <c r="F15" s="166">
        <v>39.783155856727973</v>
      </c>
      <c r="G15" s="166">
        <v>10.399806389157792</v>
      </c>
      <c r="H15" s="166">
        <v>3.3707647628267181</v>
      </c>
      <c r="I15" s="166">
        <v>4.4036786060019359</v>
      </c>
      <c r="J15" s="166">
        <v>4.3330106485963213</v>
      </c>
      <c r="K15" s="166">
        <v>0.60503388189738627</v>
      </c>
      <c r="L15" s="166">
        <v>2.2749273959341725</v>
      </c>
      <c r="M15" s="166">
        <v>0</v>
      </c>
    </row>
    <row r="16" spans="1:13" x14ac:dyDescent="0.2">
      <c r="A16" s="168" t="s">
        <v>178</v>
      </c>
      <c r="B16" s="165" t="s">
        <v>82</v>
      </c>
      <c r="C16" s="166">
        <v>53.654497966800996</v>
      </c>
      <c r="D16" s="167">
        <v>114648</v>
      </c>
      <c r="E16" s="166">
        <v>52.321017374921496</v>
      </c>
      <c r="F16" s="166">
        <v>27.302700439606447</v>
      </c>
      <c r="G16" s="166">
        <v>6.8261112274091138</v>
      </c>
      <c r="H16" s="166">
        <v>5.1418254134393973</v>
      </c>
      <c r="I16" s="166">
        <v>3.1958690949689483</v>
      </c>
      <c r="J16" s="166">
        <v>0</v>
      </c>
      <c r="K16" s="166">
        <v>2.1997767078361594</v>
      </c>
      <c r="L16" s="166">
        <v>0</v>
      </c>
      <c r="M16" s="166">
        <v>3.0126997418184356</v>
      </c>
    </row>
    <row r="17" spans="1:13" x14ac:dyDescent="0.2">
      <c r="A17" s="168" t="s">
        <v>179</v>
      </c>
      <c r="B17" s="165" t="s">
        <v>111</v>
      </c>
      <c r="C17" s="166">
        <v>57.07982114136064</v>
      </c>
      <c r="D17" s="167">
        <v>66112</v>
      </c>
      <c r="E17" s="166">
        <v>50.881836882865436</v>
      </c>
      <c r="F17" s="166">
        <v>25.299491771539206</v>
      </c>
      <c r="G17" s="166">
        <v>9.5202081316553731</v>
      </c>
      <c r="H17" s="166">
        <v>4.1807841239109393</v>
      </c>
      <c r="I17" s="166">
        <v>3.1582768635043563</v>
      </c>
      <c r="J17" s="166">
        <v>0</v>
      </c>
      <c r="K17" s="166">
        <v>0</v>
      </c>
      <c r="L17" s="166">
        <v>6.959402226524686</v>
      </c>
      <c r="M17" s="166">
        <v>0</v>
      </c>
    </row>
    <row r="18" spans="1:13" x14ac:dyDescent="0.2">
      <c r="A18" s="168" t="s">
        <v>180</v>
      </c>
      <c r="B18" s="165" t="s">
        <v>112</v>
      </c>
      <c r="C18" s="166">
        <v>52.584561403508765</v>
      </c>
      <c r="D18" s="167">
        <v>147197</v>
      </c>
      <c r="E18" s="166">
        <v>34.223523577246816</v>
      </c>
      <c r="F18" s="166">
        <v>38.145478508393516</v>
      </c>
      <c r="G18" s="166">
        <v>10.715571648878713</v>
      </c>
      <c r="H18" s="166">
        <v>5.1373329619489523</v>
      </c>
      <c r="I18" s="166">
        <v>4.3846002296242448</v>
      </c>
      <c r="J18" s="166">
        <v>3.3023770864895345</v>
      </c>
      <c r="K18" s="166">
        <v>0</v>
      </c>
      <c r="L18" s="166">
        <v>4.0911159874182212</v>
      </c>
      <c r="M18" s="166">
        <v>0</v>
      </c>
    </row>
    <row r="19" spans="1:13" x14ac:dyDescent="0.2">
      <c r="A19" s="168" t="s">
        <v>181</v>
      </c>
      <c r="B19" s="165" t="s">
        <v>83</v>
      </c>
      <c r="C19" s="166">
        <v>44.485207310162451</v>
      </c>
      <c r="D19" s="167">
        <v>148383</v>
      </c>
      <c r="E19" s="166">
        <v>40.694688744667516</v>
      </c>
      <c r="F19" s="166">
        <v>31.059487946732446</v>
      </c>
      <c r="G19" s="166">
        <v>8.2347708295424678</v>
      </c>
      <c r="H19" s="166">
        <v>5.1859040456116938</v>
      </c>
      <c r="I19" s="166">
        <v>4.2080292216763375</v>
      </c>
      <c r="J19" s="166">
        <v>3.0151702014381705</v>
      </c>
      <c r="K19" s="166">
        <v>1.8223111812000026</v>
      </c>
      <c r="L19" s="166">
        <v>4.4459270940741185</v>
      </c>
      <c r="M19" s="166">
        <v>1.3337107350572504</v>
      </c>
    </row>
    <row r="20" spans="1:13" x14ac:dyDescent="0.2">
      <c r="A20" s="168" t="s">
        <v>182</v>
      </c>
      <c r="B20" s="165" t="s">
        <v>113</v>
      </c>
      <c r="C20" s="166">
        <v>49.316242980237497</v>
      </c>
      <c r="D20" s="167">
        <v>124770</v>
      </c>
      <c r="E20" s="166">
        <v>37.452111885869996</v>
      </c>
      <c r="F20" s="166">
        <v>35.442013304480241</v>
      </c>
      <c r="G20" s="166">
        <v>9.786807726216237</v>
      </c>
      <c r="H20" s="166">
        <v>4.4642141540434404</v>
      </c>
      <c r="I20" s="166">
        <v>3.6907910555421974</v>
      </c>
      <c r="J20" s="166">
        <v>4.1516390157890521</v>
      </c>
      <c r="K20" s="166">
        <v>1.5107798348962092</v>
      </c>
      <c r="L20" s="166">
        <v>0</v>
      </c>
      <c r="M20" s="166">
        <v>3.501643023162619</v>
      </c>
    </row>
    <row r="21" spans="1:13" x14ac:dyDescent="0.2">
      <c r="A21" s="168" t="s">
        <v>183</v>
      </c>
      <c r="B21" s="165" t="s">
        <v>114</v>
      </c>
      <c r="C21" s="166">
        <v>52.384919808373255</v>
      </c>
      <c r="D21" s="167">
        <v>57040</v>
      </c>
      <c r="E21" s="166">
        <v>54.247896213183736</v>
      </c>
      <c r="F21" s="166">
        <v>23.253856942496494</v>
      </c>
      <c r="G21" s="166">
        <v>6.9845722300140256</v>
      </c>
      <c r="H21" s="166">
        <v>3.7166900420757361</v>
      </c>
      <c r="I21" s="166">
        <v>2.6963534361851331</v>
      </c>
      <c r="J21" s="166">
        <v>0</v>
      </c>
      <c r="K21" s="166">
        <v>0</v>
      </c>
      <c r="L21" s="166">
        <v>0</v>
      </c>
      <c r="M21" s="166">
        <v>9.1006311360448802</v>
      </c>
    </row>
    <row r="22" spans="1:13" x14ac:dyDescent="0.2">
      <c r="A22" s="168" t="s">
        <v>184</v>
      </c>
      <c r="B22" s="165" t="s">
        <v>115</v>
      </c>
      <c r="C22" s="166">
        <v>50.612951062778052</v>
      </c>
      <c r="D22" s="167">
        <v>121081</v>
      </c>
      <c r="E22" s="166">
        <v>51.847110611904426</v>
      </c>
      <c r="F22" s="166">
        <v>21.405505405472368</v>
      </c>
      <c r="G22" s="166">
        <v>11.130565489217961</v>
      </c>
      <c r="H22" s="166">
        <v>4.3879716883738986</v>
      </c>
      <c r="I22" s="166">
        <v>4.0997348882153268</v>
      </c>
      <c r="J22" s="166">
        <v>3.5975916948158675</v>
      </c>
      <c r="K22" s="166">
        <v>1.2099338459378433</v>
      </c>
      <c r="L22" s="166">
        <v>0</v>
      </c>
      <c r="M22" s="166">
        <v>2.3215863760623052</v>
      </c>
    </row>
    <row r="23" spans="1:13" x14ac:dyDescent="0.2">
      <c r="A23" s="168" t="s">
        <v>185</v>
      </c>
      <c r="B23" s="165" t="s">
        <v>116</v>
      </c>
      <c r="C23" s="166">
        <v>47.998042327727816</v>
      </c>
      <c r="D23" s="167">
        <v>237218</v>
      </c>
      <c r="E23" s="166">
        <v>33.778633999106304</v>
      </c>
      <c r="F23" s="166">
        <v>40.445075837415374</v>
      </c>
      <c r="G23" s="166">
        <v>8.8087750507971574</v>
      </c>
      <c r="H23" s="166">
        <v>3.8584761695992715</v>
      </c>
      <c r="I23" s="166">
        <v>5.2618266741984163</v>
      </c>
      <c r="J23" s="166">
        <v>0</v>
      </c>
      <c r="K23" s="166">
        <v>2.571895893229013</v>
      </c>
      <c r="L23" s="166">
        <v>0</v>
      </c>
      <c r="M23" s="166">
        <v>5.2753163756544614</v>
      </c>
    </row>
    <row r="24" spans="1:13" x14ac:dyDescent="0.2">
      <c r="A24" s="168" t="s">
        <v>186</v>
      </c>
      <c r="B24" s="165" t="s">
        <v>117</v>
      </c>
      <c r="C24" s="166">
        <v>51.680317283826312</v>
      </c>
      <c r="D24" s="167">
        <v>116120</v>
      </c>
      <c r="E24" s="166">
        <v>36.374440234240438</v>
      </c>
      <c r="F24" s="166">
        <v>35.762142611091974</v>
      </c>
      <c r="G24" s="166">
        <v>8.8692731656906645</v>
      </c>
      <c r="H24" s="166">
        <v>6.3477437133999306</v>
      </c>
      <c r="I24" s="166">
        <v>4.4195659662418185</v>
      </c>
      <c r="J24" s="166">
        <v>2.8926972097829831</v>
      </c>
      <c r="K24" s="166">
        <v>0</v>
      </c>
      <c r="L24" s="166">
        <v>0</v>
      </c>
      <c r="M24" s="166">
        <v>5.3341370995521871</v>
      </c>
    </row>
    <row r="25" spans="1:13" x14ac:dyDescent="0.2">
      <c r="A25" s="168" t="s">
        <v>187</v>
      </c>
      <c r="B25" s="165" t="s">
        <v>118</v>
      </c>
      <c r="C25" s="166">
        <v>51.1827514406082</v>
      </c>
      <c r="D25" s="167">
        <v>125284</v>
      </c>
      <c r="E25" s="166">
        <v>42.903323648670224</v>
      </c>
      <c r="F25" s="166">
        <v>27.934133648350944</v>
      </c>
      <c r="G25" s="166">
        <v>7.5388716835350085</v>
      </c>
      <c r="H25" s="166">
        <v>5.0828517607994641</v>
      </c>
      <c r="I25" s="166">
        <v>3.2446282047188788</v>
      </c>
      <c r="J25" s="166">
        <v>3.3851090322786632</v>
      </c>
      <c r="K25" s="166">
        <v>1.5069761501867758</v>
      </c>
      <c r="L25" s="166">
        <v>6.7510615880719005</v>
      </c>
      <c r="M25" s="166">
        <v>1.6530442833881422</v>
      </c>
    </row>
    <row r="26" spans="1:13" x14ac:dyDescent="0.2">
      <c r="A26" s="168" t="s">
        <v>188</v>
      </c>
      <c r="B26" s="165" t="s">
        <v>119</v>
      </c>
      <c r="C26" s="166">
        <v>56.006007263429112</v>
      </c>
      <c r="D26" s="167">
        <v>197914</v>
      </c>
      <c r="E26" s="166">
        <v>44.473357114706388</v>
      </c>
      <c r="F26" s="166">
        <v>31.567751649706437</v>
      </c>
      <c r="G26" s="166">
        <v>11.027517002334347</v>
      </c>
      <c r="H26" s="166">
        <v>4.5161029538082191</v>
      </c>
      <c r="I26" s="166">
        <v>3.7617348949543743</v>
      </c>
      <c r="J26" s="166">
        <v>0</v>
      </c>
      <c r="K26" s="166">
        <v>0</v>
      </c>
      <c r="L26" s="166">
        <v>0</v>
      </c>
      <c r="M26" s="166">
        <v>4.6535363844902333</v>
      </c>
    </row>
    <row r="27" spans="1:13" x14ac:dyDescent="0.2">
      <c r="A27" s="168" t="s">
        <v>189</v>
      </c>
      <c r="B27" s="165" t="s">
        <v>120</v>
      </c>
      <c r="C27" s="166">
        <v>50.162954581790899</v>
      </c>
      <c r="D27" s="167">
        <v>160262</v>
      </c>
      <c r="E27" s="166">
        <v>29.429933483920077</v>
      </c>
      <c r="F27" s="166">
        <v>41.855212090202293</v>
      </c>
      <c r="G27" s="166">
        <v>11.223496524441227</v>
      </c>
      <c r="H27" s="166">
        <v>3.4031772971758745</v>
      </c>
      <c r="I27" s="166">
        <v>4.9531392345035012</v>
      </c>
      <c r="J27" s="166">
        <v>0</v>
      </c>
      <c r="K27" s="166">
        <v>3.0269184210854725</v>
      </c>
      <c r="L27" s="166">
        <v>2.6893461956046973</v>
      </c>
      <c r="M27" s="166">
        <v>3.4187767530668531</v>
      </c>
    </row>
    <row r="28" spans="1:13" x14ac:dyDescent="0.2">
      <c r="A28" s="168" t="s">
        <v>190</v>
      </c>
      <c r="B28" s="165" t="s">
        <v>121</v>
      </c>
      <c r="C28" s="166">
        <v>55.384787022781538</v>
      </c>
      <c r="D28" s="167">
        <v>122561</v>
      </c>
      <c r="E28" s="166">
        <v>44.952309462226978</v>
      </c>
      <c r="F28" s="166">
        <v>25.365328285506809</v>
      </c>
      <c r="G28" s="166">
        <v>11.871639428529466</v>
      </c>
      <c r="H28" s="166">
        <v>5.151720367816842</v>
      </c>
      <c r="I28" s="166">
        <v>2.9519994125374303</v>
      </c>
      <c r="J28" s="166">
        <v>2.9666859767789102</v>
      </c>
      <c r="K28" s="166">
        <v>1.6147061463271348</v>
      </c>
      <c r="L28" s="166">
        <v>0</v>
      </c>
      <c r="M28" s="166">
        <v>5.1256109202764337</v>
      </c>
    </row>
  </sheetData>
  <pageMargins left="0.7" right="0.7" top="0.78740157499999996" bottom="0.78740157499999996" header="0.3" footer="0.3"/>
  <ignoredErrors>
    <ignoredError sqref="A2:A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42"/>
  <sheetViews>
    <sheetView zoomScaleNormal="100" workbookViewId="0">
      <selection activeCell="I52" sqref="I52"/>
    </sheetView>
  </sheetViews>
  <sheetFormatPr baseColWidth="10" defaultColWidth="9.85546875" defaultRowHeight="16.5" x14ac:dyDescent="0.3"/>
  <cols>
    <col min="1" max="1" width="20.28515625" style="281" customWidth="1"/>
    <col min="2" max="2" width="9.28515625" style="281" hidden="1" customWidth="1"/>
    <col min="3" max="3" width="4.140625" style="281" hidden="1" customWidth="1"/>
    <col min="4" max="13" width="13.42578125" style="281" customWidth="1"/>
    <col min="14" max="14" width="3.42578125" style="281" customWidth="1"/>
    <col min="15" max="16" width="9.85546875" style="281" customWidth="1"/>
    <col min="17" max="17" width="9.85546875" style="281" hidden="1" customWidth="1"/>
    <col min="18" max="18" width="3.7109375" style="281" customWidth="1"/>
    <col min="19" max="16384" width="9.85546875" style="281"/>
  </cols>
  <sheetData>
    <row r="1" spans="1:18" x14ac:dyDescent="0.3">
      <c r="A1" s="279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pans="1:18" x14ac:dyDescent="0.3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1:18" ht="13.9" customHeight="1" x14ac:dyDescent="0.3">
      <c r="A3" s="279" t="s">
        <v>271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8" ht="13.9" customHeight="1" x14ac:dyDescent="0.3">
      <c r="A4" s="280" t="s">
        <v>272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</row>
    <row r="5" spans="1:18" ht="9" customHeight="1" x14ac:dyDescent="0.3">
      <c r="A5" s="282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18" ht="16.5" customHeight="1" x14ac:dyDescent="0.3">
      <c r="A6" s="449" t="s">
        <v>137</v>
      </c>
      <c r="B6" s="451" t="s">
        <v>264</v>
      </c>
      <c r="C6" s="452"/>
      <c r="D6" s="455" t="s">
        <v>193</v>
      </c>
      <c r="E6" s="457" t="s">
        <v>138</v>
      </c>
      <c r="F6" s="458"/>
      <c r="G6" s="458"/>
      <c r="H6" s="458"/>
      <c r="I6" s="458"/>
      <c r="J6" s="458"/>
      <c r="K6" s="458"/>
      <c r="L6" s="458"/>
      <c r="M6" s="459"/>
      <c r="N6" s="280"/>
      <c r="O6" s="280"/>
      <c r="P6" s="280"/>
    </row>
    <row r="7" spans="1:18" ht="42" customHeight="1" x14ac:dyDescent="0.3">
      <c r="A7" s="450"/>
      <c r="B7" s="453"/>
      <c r="C7" s="454"/>
      <c r="D7" s="456"/>
      <c r="E7" s="283" t="s">
        <v>6</v>
      </c>
      <c r="F7" s="283" t="s">
        <v>7</v>
      </c>
      <c r="G7" s="283" t="s">
        <v>94</v>
      </c>
      <c r="H7" s="283" t="s">
        <v>9</v>
      </c>
      <c r="I7" s="284" t="s">
        <v>209</v>
      </c>
      <c r="J7" s="284" t="s">
        <v>10</v>
      </c>
      <c r="K7" s="284" t="s">
        <v>24</v>
      </c>
      <c r="L7" s="285" t="s">
        <v>267</v>
      </c>
      <c r="M7" s="286" t="s">
        <v>96</v>
      </c>
      <c r="N7" s="280"/>
      <c r="O7" s="280"/>
      <c r="P7" s="280"/>
    </row>
    <row r="8" spans="1:18" s="292" customFormat="1" ht="15" customHeight="1" x14ac:dyDescent="0.25">
      <c r="A8" s="287" t="s">
        <v>97</v>
      </c>
      <c r="B8" s="288">
        <v>-0.94022984893660322</v>
      </c>
      <c r="C8" s="288"/>
      <c r="D8" s="358">
        <v>6.7729204125782871E-2</v>
      </c>
      <c r="E8" s="358">
        <v>2.3991928918253684</v>
      </c>
      <c r="F8" s="358">
        <v>-0.8627267015824529</v>
      </c>
      <c r="G8" s="358">
        <v>-9.5705441763785331</v>
      </c>
      <c r="H8" s="358">
        <v>0.42213207751752169</v>
      </c>
      <c r="I8" s="359">
        <v>3.1585197025919669</v>
      </c>
      <c r="J8" s="359">
        <v>-2.3496563488513846</v>
      </c>
      <c r="K8" s="359">
        <v>-0.44662827212772083</v>
      </c>
      <c r="L8" s="359">
        <v>4.5838079847405098</v>
      </c>
      <c r="M8" s="360">
        <v>2.6659028422647282</v>
      </c>
      <c r="N8" s="289"/>
      <c r="O8" s="460" t="s">
        <v>139</v>
      </c>
      <c r="P8" s="461"/>
      <c r="Q8" s="290"/>
      <c r="R8" s="291"/>
    </row>
    <row r="9" spans="1:18" s="292" customFormat="1" ht="15" customHeight="1" x14ac:dyDescent="0.25">
      <c r="A9" s="287" t="s">
        <v>98</v>
      </c>
      <c r="B9" s="288">
        <v>-4.2235496258404197</v>
      </c>
      <c r="C9" s="288"/>
      <c r="D9" s="358">
        <v>2.1411665047249215</v>
      </c>
      <c r="E9" s="358">
        <v>3.582973154191297</v>
      </c>
      <c r="F9" s="358">
        <v>-1.125386457488041</v>
      </c>
      <c r="G9" s="358">
        <v>-8.7388031287636991</v>
      </c>
      <c r="H9" s="358">
        <v>-0.79562597003242175</v>
      </c>
      <c r="I9" s="359">
        <v>2.4617847956239842</v>
      </c>
      <c r="J9" s="359">
        <v>-2.2201497028404984</v>
      </c>
      <c r="K9" s="359">
        <v>-0.48858994483989493</v>
      </c>
      <c r="L9" s="359">
        <v>4.1680722000295898</v>
      </c>
      <c r="M9" s="360">
        <v>3.1557250541196833</v>
      </c>
      <c r="N9" s="289"/>
      <c r="O9" s="293"/>
      <c r="P9" s="294"/>
      <c r="Q9" s="291"/>
      <c r="R9" s="291"/>
    </row>
    <row r="10" spans="1:18" s="292" customFormat="1" ht="15" customHeight="1" x14ac:dyDescent="0.25">
      <c r="A10" s="287" t="s">
        <v>99</v>
      </c>
      <c r="B10" s="288">
        <v>-4.5877744928531143</v>
      </c>
      <c r="C10" s="288"/>
      <c r="D10" s="358">
        <v>1.25011481605749</v>
      </c>
      <c r="E10" s="358">
        <v>5.027355345172797</v>
      </c>
      <c r="F10" s="358">
        <v>-3.0590322503683041</v>
      </c>
      <c r="G10" s="358">
        <v>-8.2244363653869748</v>
      </c>
      <c r="H10" s="358">
        <v>-0.86297570965235515</v>
      </c>
      <c r="I10" s="359">
        <v>4.6398600971278334</v>
      </c>
      <c r="J10" s="359">
        <v>-2.430625765372417</v>
      </c>
      <c r="K10" s="359">
        <v>-0.38281404012250797</v>
      </c>
      <c r="L10" s="359">
        <v>4.5795469573595815</v>
      </c>
      <c r="M10" s="360">
        <v>0.7131217312423459</v>
      </c>
      <c r="N10" s="289"/>
      <c r="O10" s="447" t="s">
        <v>140</v>
      </c>
      <c r="P10" s="448"/>
      <c r="Q10" s="291"/>
      <c r="R10" s="291"/>
    </row>
    <row r="11" spans="1:18" s="292" customFormat="1" ht="15" customHeight="1" x14ac:dyDescent="0.25">
      <c r="A11" s="287" t="s">
        <v>100</v>
      </c>
      <c r="B11" s="288">
        <v>-3.6189190235261037</v>
      </c>
      <c r="C11" s="288"/>
      <c r="D11" s="358">
        <v>3.000813224122922</v>
      </c>
      <c r="E11" s="358">
        <v>3.774943134523717</v>
      </c>
      <c r="F11" s="358">
        <v>-1.6503954146644446</v>
      </c>
      <c r="G11" s="358">
        <v>-9.8506656123637377</v>
      </c>
      <c r="H11" s="358">
        <v>-1.0791832723619699</v>
      </c>
      <c r="I11" s="359">
        <v>3.8368604156291983</v>
      </c>
      <c r="J11" s="359">
        <v>-2.7796511797292642</v>
      </c>
      <c r="K11" s="359">
        <v>-0.19682076247647862</v>
      </c>
      <c r="L11" s="359">
        <v>4.8568672885826008</v>
      </c>
      <c r="M11" s="360">
        <v>3.0880454028603843</v>
      </c>
      <c r="N11" s="289"/>
      <c r="O11" s="295"/>
      <c r="P11" s="296"/>
      <c r="Q11" s="291"/>
      <c r="R11" s="291"/>
    </row>
    <row r="12" spans="1:18" s="292" customFormat="1" ht="15" customHeight="1" x14ac:dyDescent="0.25">
      <c r="A12" s="287" t="s">
        <v>101</v>
      </c>
      <c r="B12" s="288">
        <v>-2.7394563493889663</v>
      </c>
      <c r="C12" s="288"/>
      <c r="D12" s="358">
        <v>1.0326282241542089</v>
      </c>
      <c r="E12" s="358">
        <v>3.8437142423531299</v>
      </c>
      <c r="F12" s="358">
        <v>-4.1203993524612486</v>
      </c>
      <c r="G12" s="358">
        <v>-7.9288650488435097</v>
      </c>
      <c r="H12" s="358">
        <v>-0.87779662977832995</v>
      </c>
      <c r="I12" s="359">
        <v>5.235396451009283</v>
      </c>
      <c r="J12" s="359">
        <v>-2.55959502500466</v>
      </c>
      <c r="K12" s="359">
        <v>-0.7631817045073741</v>
      </c>
      <c r="L12" s="359">
        <v>4.8871496177648339</v>
      </c>
      <c r="M12" s="360">
        <v>2.2835774494678756</v>
      </c>
      <c r="N12" s="289"/>
      <c r="O12" s="297" t="s">
        <v>141</v>
      </c>
      <c r="P12" s="298"/>
      <c r="Q12" s="291"/>
      <c r="R12" s="291"/>
    </row>
    <row r="13" spans="1:18" s="292" customFormat="1" ht="15" customHeight="1" x14ac:dyDescent="0.25">
      <c r="A13" s="287" t="s">
        <v>102</v>
      </c>
      <c r="B13" s="288">
        <v>-2.1299220330822735</v>
      </c>
      <c r="C13" s="288"/>
      <c r="D13" s="358">
        <v>-0.2775993323972088</v>
      </c>
      <c r="E13" s="358">
        <v>4.8979264626464776</v>
      </c>
      <c r="F13" s="358">
        <v>-3.2150906653428422</v>
      </c>
      <c r="G13" s="358">
        <v>-9.0369160593131905</v>
      </c>
      <c r="H13" s="358">
        <v>-1.0989383877700387</v>
      </c>
      <c r="I13" s="359">
        <v>4.993841545877288</v>
      </c>
      <c r="J13" s="359">
        <v>-2.3198288618207896</v>
      </c>
      <c r="K13" s="359">
        <v>-0.34526107314992949</v>
      </c>
      <c r="L13" s="359">
        <v>5.356581841030474</v>
      </c>
      <c r="M13" s="360">
        <v>0.76768519784254607</v>
      </c>
      <c r="N13" s="289"/>
      <c r="O13" s="299"/>
      <c r="P13" s="300"/>
      <c r="Q13" s="290"/>
      <c r="R13" s="291"/>
    </row>
    <row r="14" spans="1:18" s="292" customFormat="1" ht="15" customHeight="1" x14ac:dyDescent="0.25">
      <c r="A14" s="287" t="s">
        <v>103</v>
      </c>
      <c r="B14" s="288">
        <v>-1.5678998645967752</v>
      </c>
      <c r="C14" s="288"/>
      <c r="D14" s="358">
        <v>0.81347830281195854</v>
      </c>
      <c r="E14" s="358">
        <v>2.9498388524613119</v>
      </c>
      <c r="F14" s="358">
        <v>-1.9405950677338453</v>
      </c>
      <c r="G14" s="358">
        <v>-10.570199086938963</v>
      </c>
      <c r="H14" s="358">
        <v>-0.54070473845628264</v>
      </c>
      <c r="I14" s="359">
        <v>5.8759846547307664</v>
      </c>
      <c r="J14" s="359">
        <v>-2.3819069905045174</v>
      </c>
      <c r="K14" s="359">
        <v>-0.29767170772622631</v>
      </c>
      <c r="L14" s="359">
        <v>5.0866731382609904</v>
      </c>
      <c r="M14" s="360">
        <v>1.8185809459067617</v>
      </c>
      <c r="N14" s="289"/>
      <c r="O14" s="301"/>
      <c r="P14" s="302"/>
      <c r="Q14" s="302"/>
      <c r="R14" s="302"/>
    </row>
    <row r="15" spans="1:18" s="292" customFormat="1" x14ac:dyDescent="0.25">
      <c r="A15" s="287" t="s">
        <v>104</v>
      </c>
      <c r="B15" s="288">
        <v>-4.6816480072374844</v>
      </c>
      <c r="C15" s="288"/>
      <c r="D15" s="358">
        <v>0.78859199237655275</v>
      </c>
      <c r="E15" s="358">
        <v>3.6992141795747209</v>
      </c>
      <c r="F15" s="358">
        <v>-2.8430632426383937</v>
      </c>
      <c r="G15" s="358">
        <v>-8.4843791099691028</v>
      </c>
      <c r="H15" s="358">
        <v>-0.97046927070641242</v>
      </c>
      <c r="I15" s="359">
        <v>4.7190460790553637</v>
      </c>
      <c r="J15" s="359">
        <v>-2.555813345081281</v>
      </c>
      <c r="K15" s="359">
        <v>-0.41785850093900123</v>
      </c>
      <c r="L15" s="359">
        <v>4.892181685330252</v>
      </c>
      <c r="M15" s="360">
        <v>1.9611415253738578</v>
      </c>
      <c r="N15" s="289"/>
      <c r="O15" s="301"/>
      <c r="P15" s="302"/>
      <c r="Q15" s="302"/>
      <c r="R15" s="302"/>
    </row>
    <row r="16" spans="1:18" s="292" customFormat="1" ht="15" customHeight="1" x14ac:dyDescent="0.25">
      <c r="A16" s="287" t="s">
        <v>105</v>
      </c>
      <c r="B16" s="288">
        <v>-1.1687795637048453</v>
      </c>
      <c r="C16" s="288"/>
      <c r="D16" s="358">
        <v>0.68475091966554658</v>
      </c>
      <c r="E16" s="358">
        <v>0.87039712313603346</v>
      </c>
      <c r="F16" s="358">
        <v>0.15463728763037743</v>
      </c>
      <c r="G16" s="358">
        <v>-9.186474025496576</v>
      </c>
      <c r="H16" s="358">
        <v>0.72177514877270887</v>
      </c>
      <c r="I16" s="359">
        <v>0.79817179695302176</v>
      </c>
      <c r="J16" s="359">
        <v>-1.5896394117664725</v>
      </c>
      <c r="K16" s="359">
        <v>-1.1443017849462316</v>
      </c>
      <c r="L16" s="359">
        <v>3.0160917994576302</v>
      </c>
      <c r="M16" s="360">
        <v>6.3593420662595053</v>
      </c>
      <c r="N16" s="289"/>
      <c r="O16" s="301"/>
      <c r="P16" s="302"/>
      <c r="Q16" s="302"/>
      <c r="R16" s="302"/>
    </row>
    <row r="17" spans="1:18" s="306" customFormat="1" ht="18" customHeight="1" x14ac:dyDescent="0.25">
      <c r="A17" s="303" t="s">
        <v>106</v>
      </c>
      <c r="B17" s="304">
        <v>-2.7814228337885893</v>
      </c>
      <c r="C17" s="304"/>
      <c r="D17" s="361">
        <v>1.4504758640126099</v>
      </c>
      <c r="E17" s="361">
        <v>3.1422520515190868</v>
      </c>
      <c r="F17" s="361">
        <v>-1.6362347817778264</v>
      </c>
      <c r="G17" s="361">
        <v>-9.1466585829679392</v>
      </c>
      <c r="H17" s="361">
        <v>-0.46527249812316285</v>
      </c>
      <c r="I17" s="362">
        <v>3.4037013029262653</v>
      </c>
      <c r="J17" s="362">
        <v>-2.3319610034362577</v>
      </c>
      <c r="K17" s="362">
        <v>-0.50827542931389225</v>
      </c>
      <c r="L17" s="362">
        <v>4.4490942381289607</v>
      </c>
      <c r="M17" s="363">
        <v>3.0933547030447688</v>
      </c>
      <c r="N17" s="305"/>
      <c r="O17" s="301"/>
      <c r="P17" s="302"/>
      <c r="Q17" s="302"/>
      <c r="R17" s="302"/>
    </row>
    <row r="18" spans="1:18" s="292" customFormat="1" ht="15" customHeight="1" x14ac:dyDescent="0.25">
      <c r="A18" s="287" t="s">
        <v>107</v>
      </c>
      <c r="B18" s="288">
        <v>-0.45824102226108465</v>
      </c>
      <c r="C18" s="288"/>
      <c r="D18" s="358">
        <v>2.727267695400613</v>
      </c>
      <c r="E18" s="358">
        <v>4.1340059379615397</v>
      </c>
      <c r="F18" s="358">
        <v>-1.7648653699563503</v>
      </c>
      <c r="G18" s="358">
        <v>-10.491478873427486</v>
      </c>
      <c r="H18" s="358">
        <v>-0.73849177706390101</v>
      </c>
      <c r="I18" s="359">
        <v>4.5969398363586018</v>
      </c>
      <c r="J18" s="359">
        <v>-1.2340614867366062</v>
      </c>
      <c r="K18" s="359">
        <v>-7.500242256555989E-2</v>
      </c>
      <c r="L18" s="359">
        <v>2.9498311125847025</v>
      </c>
      <c r="M18" s="360">
        <v>2.6231230428450596</v>
      </c>
      <c r="N18" s="289"/>
      <c r="O18" s="301"/>
      <c r="P18" s="302"/>
      <c r="Q18" s="302"/>
      <c r="R18" s="302"/>
    </row>
    <row r="19" spans="1:18" s="292" customFormat="1" ht="15" customHeight="1" x14ac:dyDescent="0.25">
      <c r="A19" s="287" t="s">
        <v>108</v>
      </c>
      <c r="B19" s="288">
        <v>-0.70770233962402074</v>
      </c>
      <c r="C19" s="288"/>
      <c r="D19" s="358">
        <v>2.8498285615959134</v>
      </c>
      <c r="E19" s="358">
        <v>3.4867660137687935</v>
      </c>
      <c r="F19" s="358">
        <v>-0.21438825285072838</v>
      </c>
      <c r="G19" s="358">
        <v>-10.567286901116757</v>
      </c>
      <c r="H19" s="358">
        <v>-0.30149119153833404</v>
      </c>
      <c r="I19" s="359">
        <v>3.8185612776938287</v>
      </c>
      <c r="J19" s="359">
        <v>-1.6259788538530295</v>
      </c>
      <c r="K19" s="359">
        <v>-0.14351004942916523</v>
      </c>
      <c r="L19" s="359">
        <v>3.1027881944989253</v>
      </c>
      <c r="M19" s="360">
        <v>2.4445397628264667</v>
      </c>
      <c r="N19" s="289"/>
      <c r="O19" s="301"/>
      <c r="P19" s="302"/>
      <c r="Q19" s="302"/>
      <c r="R19" s="302"/>
    </row>
    <row r="20" spans="1:18" s="292" customFormat="1" ht="15" customHeight="1" x14ac:dyDescent="0.25">
      <c r="A20" s="287" t="s">
        <v>81</v>
      </c>
      <c r="B20" s="288">
        <v>-1.1878358604169534</v>
      </c>
      <c r="C20" s="288"/>
      <c r="D20" s="358">
        <v>2.3564197959755546</v>
      </c>
      <c r="E20" s="358">
        <v>4.5206564185743865</v>
      </c>
      <c r="F20" s="358">
        <v>-1.9124080543623769</v>
      </c>
      <c r="G20" s="358">
        <v>-10.611640426157194</v>
      </c>
      <c r="H20" s="358">
        <v>-0.33891357028509983</v>
      </c>
      <c r="I20" s="359">
        <v>4.3326761981733348</v>
      </c>
      <c r="J20" s="359">
        <v>-2.2179978766138122</v>
      </c>
      <c r="K20" s="359">
        <v>-0.28327452215369631</v>
      </c>
      <c r="L20" s="359">
        <v>4.6418151538297794</v>
      </c>
      <c r="M20" s="360">
        <v>1.8690866789946785</v>
      </c>
      <c r="N20" s="289"/>
      <c r="O20" s="301"/>
      <c r="P20" s="302"/>
      <c r="Q20" s="302"/>
      <c r="R20" s="302"/>
    </row>
    <row r="21" spans="1:18" s="292" customFormat="1" ht="15" customHeight="1" x14ac:dyDescent="0.25">
      <c r="A21" s="287" t="s">
        <v>109</v>
      </c>
      <c r="B21" s="288">
        <v>-1.3133054590690705</v>
      </c>
      <c r="C21" s="288"/>
      <c r="D21" s="358">
        <v>2.1192222093529196</v>
      </c>
      <c r="E21" s="358">
        <v>3.9340678246200085</v>
      </c>
      <c r="F21" s="358">
        <v>-1.5460109012873708</v>
      </c>
      <c r="G21" s="358">
        <v>-11.66941363701892</v>
      </c>
      <c r="H21" s="358">
        <v>-0.49685915664189473</v>
      </c>
      <c r="I21" s="359">
        <v>5.5759529743475955</v>
      </c>
      <c r="J21" s="359">
        <v>-1.8328491342956226</v>
      </c>
      <c r="K21" s="359">
        <v>2.3569635058159122E-2</v>
      </c>
      <c r="L21" s="359">
        <v>4.2307312224243869</v>
      </c>
      <c r="M21" s="360">
        <v>1.7808111727936584</v>
      </c>
      <c r="N21" s="289"/>
      <c r="O21" s="301"/>
      <c r="P21" s="302"/>
      <c r="Q21" s="302"/>
      <c r="R21" s="302"/>
    </row>
    <row r="22" spans="1:18" s="292" customFormat="1" ht="15" customHeight="1" x14ac:dyDescent="0.25">
      <c r="A22" s="287" t="s">
        <v>110</v>
      </c>
      <c r="B22" s="288">
        <v>-0.60823317289465706</v>
      </c>
      <c r="C22" s="288"/>
      <c r="D22" s="358">
        <v>3.8687940992991372</v>
      </c>
      <c r="E22" s="358">
        <v>3.7409897752342332</v>
      </c>
      <c r="F22" s="358">
        <v>-2.6772051137202908</v>
      </c>
      <c r="G22" s="358">
        <v>-11.30002634944867</v>
      </c>
      <c r="H22" s="358">
        <v>-0.46585155940251077</v>
      </c>
      <c r="I22" s="359">
        <v>6.3701871139181669</v>
      </c>
      <c r="J22" s="359">
        <v>-1.9799002317966483</v>
      </c>
      <c r="K22" s="359">
        <v>6.9015978536547173E-2</v>
      </c>
      <c r="L22" s="359">
        <v>4.9616444973804983</v>
      </c>
      <c r="M22" s="360">
        <v>1.2811458892986813</v>
      </c>
      <c r="N22" s="289"/>
      <c r="O22" s="289"/>
      <c r="P22" s="289"/>
      <c r="Q22" s="302"/>
      <c r="R22" s="302"/>
    </row>
    <row r="23" spans="1:18" s="292" customFormat="1" ht="15" customHeight="1" x14ac:dyDescent="0.25">
      <c r="A23" s="287" t="s">
        <v>82</v>
      </c>
      <c r="B23" s="288">
        <v>-1.6012222470134034</v>
      </c>
      <c r="C23" s="288"/>
      <c r="D23" s="358">
        <v>3.8385843156493564</v>
      </c>
      <c r="E23" s="358">
        <v>5.046642551327416</v>
      </c>
      <c r="F23" s="358">
        <v>-2.7186643400930564</v>
      </c>
      <c r="G23" s="358">
        <v>-8.7420665198644176</v>
      </c>
      <c r="H23" s="358">
        <v>-1.6608824923887759</v>
      </c>
      <c r="I23" s="359">
        <v>5.0847522985750864</v>
      </c>
      <c r="J23" s="359">
        <v>-1.6649995871640861</v>
      </c>
      <c r="K23" s="359">
        <v>-9.286605978412954E-2</v>
      </c>
      <c r="L23" s="359">
        <v>3.6414205923921665</v>
      </c>
      <c r="M23" s="360">
        <v>1.106663556999794</v>
      </c>
      <c r="N23" s="289"/>
      <c r="O23" s="289"/>
      <c r="P23" s="289"/>
      <c r="Q23" s="302"/>
      <c r="R23" s="302"/>
    </row>
    <row r="24" spans="1:18" s="292" customFormat="1" ht="15" customHeight="1" x14ac:dyDescent="0.25">
      <c r="A24" s="287" t="s">
        <v>111</v>
      </c>
      <c r="B24" s="288">
        <v>-1.287502124856168</v>
      </c>
      <c r="C24" s="288"/>
      <c r="D24" s="358">
        <v>3.5770329794461588</v>
      </c>
      <c r="E24" s="358">
        <v>4.6346452252644852</v>
      </c>
      <c r="F24" s="358">
        <v>-2.7695036158333188</v>
      </c>
      <c r="G24" s="358">
        <v>-8.713066187050261</v>
      </c>
      <c r="H24" s="358">
        <v>-1.344999398704255</v>
      </c>
      <c r="I24" s="359">
        <v>5.5635458919002883</v>
      </c>
      <c r="J24" s="359">
        <v>-1.7480006608267571</v>
      </c>
      <c r="K24" s="359">
        <v>-2.963314759928215E-2</v>
      </c>
      <c r="L24" s="359">
        <v>3.8215777832391251</v>
      </c>
      <c r="M24" s="360">
        <v>0.58543410960997733</v>
      </c>
      <c r="N24" s="289"/>
      <c r="O24" s="289"/>
      <c r="P24" s="289"/>
      <c r="Q24" s="302"/>
      <c r="R24" s="302"/>
    </row>
    <row r="25" spans="1:18" s="292" customFormat="1" ht="15" customHeight="1" x14ac:dyDescent="0.25">
      <c r="A25" s="287" t="s">
        <v>112</v>
      </c>
      <c r="B25" s="288">
        <v>-3.4041878497887978</v>
      </c>
      <c r="C25" s="288"/>
      <c r="D25" s="358">
        <v>2.0146194373878998</v>
      </c>
      <c r="E25" s="358">
        <v>2.9023707055459589</v>
      </c>
      <c r="F25" s="358">
        <v>-2.6634864331925776</v>
      </c>
      <c r="G25" s="358">
        <v>-10.231071027535258</v>
      </c>
      <c r="H25" s="358">
        <v>-0.78381784565552692</v>
      </c>
      <c r="I25" s="359">
        <v>6.9084598035175357</v>
      </c>
      <c r="J25" s="359">
        <v>-1.9965444676073552</v>
      </c>
      <c r="K25" s="359">
        <v>-8.3361802790234085E-2</v>
      </c>
      <c r="L25" s="359">
        <v>4.743003388705894</v>
      </c>
      <c r="M25" s="360">
        <v>1.2044476790115635</v>
      </c>
      <c r="N25" s="289"/>
      <c r="O25" s="289"/>
      <c r="P25" s="289"/>
      <c r="Q25" s="302"/>
      <c r="R25" s="302"/>
    </row>
    <row r="26" spans="1:18" s="292" customFormat="1" ht="15" customHeight="1" x14ac:dyDescent="0.25">
      <c r="A26" s="287" t="s">
        <v>83</v>
      </c>
      <c r="B26" s="288">
        <v>-1.5916194598727174</v>
      </c>
      <c r="C26" s="288"/>
      <c r="D26" s="358">
        <v>2.2988793478986906</v>
      </c>
      <c r="E26" s="358">
        <v>3.3852591487221169</v>
      </c>
      <c r="F26" s="358">
        <v>-3.1584648706753242</v>
      </c>
      <c r="G26" s="358">
        <v>-10.028814854962041</v>
      </c>
      <c r="H26" s="358">
        <v>-1.43635790150572</v>
      </c>
      <c r="I26" s="359">
        <v>6.9692168161036445</v>
      </c>
      <c r="J26" s="359">
        <v>-2.1112481200142295</v>
      </c>
      <c r="K26" s="359">
        <v>-0.19303091925731453</v>
      </c>
      <c r="L26" s="359">
        <v>5.1671154212046604</v>
      </c>
      <c r="M26" s="360">
        <v>1.4063252803842072</v>
      </c>
      <c r="N26" s="289"/>
      <c r="O26" s="289"/>
      <c r="P26" s="289"/>
      <c r="Q26" s="302"/>
      <c r="R26" s="302"/>
    </row>
    <row r="27" spans="1:18" s="292" customFormat="1" ht="15" customHeight="1" x14ac:dyDescent="0.25">
      <c r="A27" s="287" t="s">
        <v>113</v>
      </c>
      <c r="B27" s="288">
        <v>-2.8238036929064592</v>
      </c>
      <c r="C27" s="288"/>
      <c r="D27" s="358">
        <v>2.5708933862707326</v>
      </c>
      <c r="E27" s="358">
        <v>2.7356512022899402</v>
      </c>
      <c r="F27" s="358">
        <v>-2.3703398574210084</v>
      </c>
      <c r="G27" s="358">
        <v>-10.349937500053608</v>
      </c>
      <c r="H27" s="358">
        <v>-0.81682299576366724</v>
      </c>
      <c r="I27" s="359">
        <v>6.4737074143747559</v>
      </c>
      <c r="J27" s="359">
        <v>-1.938111188434877</v>
      </c>
      <c r="K27" s="359">
        <v>-8.3136831043346016E-2</v>
      </c>
      <c r="L27" s="359">
        <v>4.9275714497860212</v>
      </c>
      <c r="M27" s="360">
        <v>1.4214183062657861</v>
      </c>
      <c r="N27" s="289"/>
      <c r="O27" s="289"/>
      <c r="P27" s="289"/>
      <c r="Q27" s="302"/>
      <c r="R27" s="302"/>
    </row>
    <row r="28" spans="1:18" s="292" customFormat="1" ht="15" customHeight="1" x14ac:dyDescent="0.25">
      <c r="A28" s="287" t="s">
        <v>114</v>
      </c>
      <c r="B28" s="288">
        <v>-2.7276545325124602</v>
      </c>
      <c r="C28" s="288"/>
      <c r="D28" s="358">
        <v>3.2899527914989974</v>
      </c>
      <c r="E28" s="358">
        <v>3.8271683393629274</v>
      </c>
      <c r="F28" s="358">
        <v>-2.7145028870308554</v>
      </c>
      <c r="G28" s="358">
        <v>-7.9000896437725832</v>
      </c>
      <c r="H28" s="358">
        <v>-1.3595483628992096</v>
      </c>
      <c r="I28" s="359">
        <v>4.9162134003279014</v>
      </c>
      <c r="J28" s="359">
        <v>-1.4666921860993274</v>
      </c>
      <c r="K28" s="359">
        <v>-0.24487761501916849</v>
      </c>
      <c r="L28" s="359">
        <v>3.6710590101802478</v>
      </c>
      <c r="M28" s="360">
        <v>1.2712699449500686</v>
      </c>
      <c r="N28" s="289"/>
      <c r="O28" s="301"/>
      <c r="P28" s="302"/>
      <c r="Q28" s="302"/>
      <c r="R28" s="302"/>
    </row>
    <row r="29" spans="1:18" s="292" customFormat="1" ht="15" customHeight="1" x14ac:dyDescent="0.25">
      <c r="A29" s="287" t="s">
        <v>115</v>
      </c>
      <c r="B29" s="288">
        <v>-2.5892709963108942</v>
      </c>
      <c r="C29" s="288"/>
      <c r="D29" s="358">
        <v>3.8037237975518963</v>
      </c>
      <c r="E29" s="358">
        <v>5.0367778267465937</v>
      </c>
      <c r="F29" s="358">
        <v>-2.4006224174325119</v>
      </c>
      <c r="G29" s="358">
        <v>-10.545478398124262</v>
      </c>
      <c r="H29" s="358">
        <v>-1.2144044019429128</v>
      </c>
      <c r="I29" s="359">
        <v>5.7785599639860479</v>
      </c>
      <c r="J29" s="359">
        <v>-1.7380336225268387</v>
      </c>
      <c r="K29" s="359">
        <v>-0.25988957580649341</v>
      </c>
      <c r="L29" s="359">
        <v>4.0051619734621626</v>
      </c>
      <c r="M29" s="360">
        <v>1.3379286516382214</v>
      </c>
      <c r="N29" s="289"/>
      <c r="O29" s="301"/>
      <c r="P29" s="302"/>
      <c r="Q29" s="302"/>
      <c r="R29" s="302"/>
    </row>
    <row r="30" spans="1:18" s="292" customFormat="1" ht="15" customHeight="1" x14ac:dyDescent="0.25">
      <c r="A30" s="287" t="s">
        <v>116</v>
      </c>
      <c r="B30" s="288">
        <v>-2.130729524528796</v>
      </c>
      <c r="C30" s="288"/>
      <c r="D30" s="358">
        <v>2.9010732798587142</v>
      </c>
      <c r="E30" s="358">
        <v>4.2991148149487586</v>
      </c>
      <c r="F30" s="358">
        <v>-2.9276451063895905</v>
      </c>
      <c r="G30" s="358">
        <v>-8.6830703442027435</v>
      </c>
      <c r="H30" s="358">
        <v>-0.77621189141655389</v>
      </c>
      <c r="I30" s="359">
        <v>4.9889909773950905</v>
      </c>
      <c r="J30" s="359">
        <v>-2.4088508601421341</v>
      </c>
      <c r="K30" s="359">
        <v>-0.38691266451300121</v>
      </c>
      <c r="L30" s="359">
        <v>4.5665342163355414</v>
      </c>
      <c r="M30" s="360">
        <v>1.3280508579846337</v>
      </c>
      <c r="N30" s="289"/>
      <c r="O30" s="301"/>
      <c r="P30" s="302"/>
      <c r="Q30" s="302"/>
      <c r="R30" s="302"/>
    </row>
    <row r="31" spans="1:18" s="292" customFormat="1" ht="15" customHeight="1" x14ac:dyDescent="0.25">
      <c r="A31" s="287" t="s">
        <v>117</v>
      </c>
      <c r="B31" s="288">
        <v>0.14636872356142305</v>
      </c>
      <c r="C31" s="288"/>
      <c r="D31" s="358">
        <v>2.7208182589392891</v>
      </c>
      <c r="E31" s="358">
        <v>4.0981071256313406</v>
      </c>
      <c r="F31" s="358">
        <v>-3.2677871588150396</v>
      </c>
      <c r="G31" s="358">
        <v>-9.1135558011046225</v>
      </c>
      <c r="H31" s="358">
        <v>-0.43877280636769456</v>
      </c>
      <c r="I31" s="359">
        <v>5.1704393823488175</v>
      </c>
      <c r="J31" s="359">
        <v>-2.5770531659652418</v>
      </c>
      <c r="K31" s="359">
        <v>-0.49645627628015654</v>
      </c>
      <c r="L31" s="359">
        <v>5.189945988352795</v>
      </c>
      <c r="M31" s="360">
        <v>1.4351327121998025</v>
      </c>
      <c r="N31" s="289"/>
      <c r="O31" s="301"/>
      <c r="P31" s="302"/>
      <c r="Q31" s="302"/>
      <c r="R31" s="302"/>
    </row>
    <row r="32" spans="1:18" s="292" customFormat="1" ht="15" customHeight="1" x14ac:dyDescent="0.25">
      <c r="A32" s="287" t="s">
        <v>118</v>
      </c>
      <c r="B32" s="288">
        <v>-5.3318230982675701</v>
      </c>
      <c r="C32" s="288"/>
      <c r="D32" s="358">
        <v>3.4425281023512255</v>
      </c>
      <c r="E32" s="358">
        <v>4.0893157591966016</v>
      </c>
      <c r="F32" s="358">
        <v>-1.6328929227875157</v>
      </c>
      <c r="G32" s="358">
        <v>-10.428441477488626</v>
      </c>
      <c r="H32" s="358">
        <v>-1.1206660515345028</v>
      </c>
      <c r="I32" s="359">
        <v>5.8157535822238771</v>
      </c>
      <c r="J32" s="359">
        <v>-1.9966003881458998</v>
      </c>
      <c r="K32" s="359">
        <v>-0.24085381247108262</v>
      </c>
      <c r="L32" s="359">
        <v>4.2359604724029882</v>
      </c>
      <c r="M32" s="360">
        <v>1.2784248386041677</v>
      </c>
      <c r="N32" s="289"/>
      <c r="O32" s="301"/>
      <c r="P32" s="302"/>
      <c r="Q32" s="302"/>
      <c r="R32" s="302"/>
    </row>
    <row r="33" spans="1:20" s="292" customFormat="1" ht="15" customHeight="1" x14ac:dyDescent="0.25">
      <c r="A33" s="287" t="s">
        <v>119</v>
      </c>
      <c r="B33" s="288">
        <v>-1.3784099807072749</v>
      </c>
      <c r="C33" s="288"/>
      <c r="D33" s="358">
        <v>2.9279792629698846</v>
      </c>
      <c r="E33" s="358">
        <v>3.5169201130105421</v>
      </c>
      <c r="F33" s="358">
        <v>-1.1881384195880607</v>
      </c>
      <c r="G33" s="358">
        <v>-10.841652094020237</v>
      </c>
      <c r="H33" s="358">
        <v>-0.28713075307593439</v>
      </c>
      <c r="I33" s="359">
        <v>4.7879138974915412</v>
      </c>
      <c r="J33" s="359">
        <v>-1.7613307836552967</v>
      </c>
      <c r="K33" s="359">
        <v>-0.24071924042697912</v>
      </c>
      <c r="L33" s="359">
        <v>3.6390332440091431</v>
      </c>
      <c r="M33" s="360">
        <v>2.3751040362552756</v>
      </c>
      <c r="N33" s="289"/>
      <c r="O33" s="301"/>
      <c r="P33" s="302"/>
      <c r="Q33" s="302"/>
      <c r="R33" s="302"/>
    </row>
    <row r="34" spans="1:20" s="292" customFormat="1" ht="15" customHeight="1" x14ac:dyDescent="0.25">
      <c r="A34" s="287" t="s">
        <v>120</v>
      </c>
      <c r="B34" s="288">
        <v>-1.58949261103227</v>
      </c>
      <c r="C34" s="288"/>
      <c r="D34" s="358">
        <v>2.0320773084593213</v>
      </c>
      <c r="E34" s="358">
        <v>4.7715400232314806</v>
      </c>
      <c r="F34" s="358">
        <v>-3.2827571330219243</v>
      </c>
      <c r="G34" s="358">
        <v>-9.9828638241477226</v>
      </c>
      <c r="H34" s="358">
        <v>-0.72448627257843423</v>
      </c>
      <c r="I34" s="359">
        <v>5.3243069673376677</v>
      </c>
      <c r="J34" s="359">
        <v>-2.3148629798781379</v>
      </c>
      <c r="K34" s="359">
        <v>3.4896157415440499E-3</v>
      </c>
      <c r="L34" s="359">
        <v>4.4382816572881225</v>
      </c>
      <c r="M34" s="360">
        <v>1.7673519460274054</v>
      </c>
      <c r="N34" s="289"/>
      <c r="O34" s="301"/>
      <c r="P34" s="302"/>
      <c r="Q34" s="302"/>
      <c r="R34" s="302"/>
    </row>
    <row r="35" spans="1:20" s="292" customFormat="1" ht="15" customHeight="1" x14ac:dyDescent="0.25">
      <c r="A35" s="287" t="s">
        <v>121</v>
      </c>
      <c r="B35" s="288">
        <v>-3.256881880217037</v>
      </c>
      <c r="C35" s="288"/>
      <c r="D35" s="358">
        <v>2.1044480941853152</v>
      </c>
      <c r="E35" s="358">
        <v>4.0715717632610549</v>
      </c>
      <c r="F35" s="358">
        <v>-1.6318695589853327</v>
      </c>
      <c r="G35" s="358">
        <v>-10.434012056646143</v>
      </c>
      <c r="H35" s="358">
        <v>-0.67689628977833927</v>
      </c>
      <c r="I35" s="359">
        <v>4.6589356463100318</v>
      </c>
      <c r="J35" s="359">
        <v>-1.732666042255663</v>
      </c>
      <c r="K35" s="359">
        <v>-0.29217982535000608</v>
      </c>
      <c r="L35" s="359">
        <v>3.8282163639693967</v>
      </c>
      <c r="M35" s="360">
        <v>2.2088999994750003</v>
      </c>
      <c r="N35" s="289"/>
      <c r="O35" s="301"/>
      <c r="P35" s="302"/>
      <c r="Q35" s="302"/>
      <c r="R35" s="302"/>
    </row>
    <row r="36" spans="1:20" s="306" customFormat="1" ht="18" customHeight="1" x14ac:dyDescent="0.25">
      <c r="A36" s="303" t="s">
        <v>122</v>
      </c>
      <c r="B36" s="304">
        <v>-1.8592102307581726</v>
      </c>
      <c r="C36" s="304"/>
      <c r="D36" s="362">
        <v>2.8064909467716248</v>
      </c>
      <c r="E36" s="362">
        <v>4.0689463671700281</v>
      </c>
      <c r="F36" s="362">
        <v>-2.293826728233153</v>
      </c>
      <c r="G36" s="362">
        <v>-10.100302622936246</v>
      </c>
      <c r="H36" s="362">
        <v>-0.78694015973155729</v>
      </c>
      <c r="I36" s="362">
        <v>5.3635744944443662</v>
      </c>
      <c r="J36" s="362">
        <v>-1.9468023815157736</v>
      </c>
      <c r="K36" s="362">
        <v>-0.18113936413227116</v>
      </c>
      <c r="L36" s="362">
        <v>4.2309622158226752</v>
      </c>
      <c r="M36" s="362">
        <v>1.6455281791119303</v>
      </c>
      <c r="N36" s="305"/>
      <c r="O36" s="305"/>
      <c r="P36" s="302"/>
      <c r="Q36" s="302"/>
      <c r="R36" s="302"/>
      <c r="T36" s="292"/>
    </row>
    <row r="37" spans="1:20" s="306" customFormat="1" ht="18" customHeight="1" thickBot="1" x14ac:dyDescent="0.3">
      <c r="A37" s="307" t="s">
        <v>123</v>
      </c>
      <c r="B37" s="308">
        <v>-2.1184030463504584</v>
      </c>
      <c r="C37" s="308"/>
      <c r="D37" s="370">
        <v>2.419693278113435</v>
      </c>
      <c r="E37" s="370">
        <v>3.8740052607530231</v>
      </c>
      <c r="F37" s="370">
        <v>-2.1209433242718951</v>
      </c>
      <c r="G37" s="370">
        <v>-9.859716301169021</v>
      </c>
      <c r="H37" s="370">
        <v>-0.69242337070706306</v>
      </c>
      <c r="I37" s="370">
        <v>4.809599706821011</v>
      </c>
      <c r="J37" s="370">
        <v>-2.0652138516829757</v>
      </c>
      <c r="K37" s="370">
        <v>-0.27867655785168211</v>
      </c>
      <c r="L37" s="370">
        <v>4.2918687983771413</v>
      </c>
      <c r="M37" s="370">
        <v>2.0414996397314615</v>
      </c>
      <c r="N37" s="305"/>
      <c r="O37" s="305"/>
      <c r="P37" s="302"/>
      <c r="Q37" s="302"/>
      <c r="R37" s="302"/>
      <c r="S37" s="371"/>
    </row>
    <row r="38" spans="1:20" ht="17.25" thickTop="1" x14ac:dyDescent="0.3">
      <c r="A38" s="287" t="s">
        <v>124</v>
      </c>
      <c r="B38" s="309"/>
      <c r="C38" s="310"/>
      <c r="D38" s="364">
        <v>0</v>
      </c>
      <c r="E38" s="364"/>
      <c r="F38" s="364"/>
      <c r="G38" s="364"/>
      <c r="H38" s="364"/>
      <c r="I38" s="365"/>
      <c r="J38" s="365"/>
      <c r="K38" s="365"/>
      <c r="L38" s="365"/>
      <c r="M38" s="366"/>
      <c r="N38" s="280"/>
      <c r="O38" s="280"/>
      <c r="P38" s="280"/>
    </row>
    <row r="39" spans="1:20" x14ac:dyDescent="0.3">
      <c r="A39" s="311" t="s">
        <v>136</v>
      </c>
      <c r="B39" s="309"/>
      <c r="C39" s="310"/>
      <c r="D39" s="358">
        <v>1.6794818579442605</v>
      </c>
      <c r="E39" s="358">
        <v>2.785945282344521</v>
      </c>
      <c r="F39" s="358">
        <v>-1.8171358319398792</v>
      </c>
      <c r="G39" s="358">
        <v>-9.5109210405065756</v>
      </c>
      <c r="H39" s="358">
        <v>-2.6676373042494816E-2</v>
      </c>
      <c r="I39" s="359">
        <v>3.4671805207196975</v>
      </c>
      <c r="J39" s="359">
        <v>-2.1106714994133084</v>
      </c>
      <c r="K39" s="359">
        <v>-0.39686079126824092</v>
      </c>
      <c r="L39" s="359">
        <v>4.5206267362315051</v>
      </c>
      <c r="M39" s="360">
        <v>3.0885129968747744</v>
      </c>
      <c r="N39" s="280"/>
    </row>
    <row r="40" spans="1:20" x14ac:dyDescent="0.3">
      <c r="A40" s="312" t="s">
        <v>142</v>
      </c>
      <c r="B40" s="313">
        <v>-2.004749042143203</v>
      </c>
      <c r="C40" s="314"/>
      <c r="D40" s="367">
        <v>2.0263451512732118</v>
      </c>
      <c r="E40" s="367">
        <v>3.3007336456595411</v>
      </c>
      <c r="F40" s="367">
        <v>-1.9554300748805105</v>
      </c>
      <c r="G40" s="367">
        <v>-9.6797673905231782</v>
      </c>
      <c r="H40" s="367">
        <v>-0.3410606701026806</v>
      </c>
      <c r="I40" s="368">
        <v>4.0982269645177833</v>
      </c>
      <c r="J40" s="368">
        <v>-2.0900278373029195</v>
      </c>
      <c r="K40" s="368">
        <v>-0.34183611039452666</v>
      </c>
      <c r="L40" s="368">
        <v>4.4132390437950013</v>
      </c>
      <c r="M40" s="369">
        <v>2.5959224292314831</v>
      </c>
      <c r="N40" s="280"/>
    </row>
    <row r="41" spans="1:20" s="229" customFormat="1" ht="5.0999999999999996" customHeight="1" x14ac:dyDescent="0.25">
      <c r="A41" s="22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</row>
    <row r="42" spans="1:20" s="229" customFormat="1" ht="14.25" x14ac:dyDescent="0.25">
      <c r="A42" s="258" t="s">
        <v>125</v>
      </c>
      <c r="B42" s="257"/>
      <c r="C42" s="260"/>
      <c r="D42" s="260"/>
      <c r="E42" s="260"/>
      <c r="F42" s="260"/>
      <c r="G42" s="260"/>
      <c r="H42" s="260"/>
      <c r="I42" s="260"/>
      <c r="J42" s="260"/>
      <c r="K42" s="260"/>
      <c r="L42" s="260"/>
    </row>
  </sheetData>
  <mergeCells count="6">
    <mergeCell ref="O10:P10"/>
    <mergeCell ref="A6:A7"/>
    <mergeCell ref="B6:C7"/>
    <mergeCell ref="D6:D7"/>
    <mergeCell ref="E6:M6"/>
    <mergeCell ref="O8:P8"/>
  </mergeCells>
  <conditionalFormatting sqref="E8:K8 M8">
    <cfRule type="cellIs" dxfId="13" priority="19" operator="greaterThan">
      <formula>0</formula>
    </cfRule>
  </conditionalFormatting>
  <conditionalFormatting sqref="E8:K8 M8">
    <cfRule type="cellIs" dxfId="12" priority="18" operator="lessThan">
      <formula>0</formula>
    </cfRule>
  </conditionalFormatting>
  <conditionalFormatting sqref="D8">
    <cfRule type="cellIs" dxfId="11" priority="16" operator="greaterThan">
      <formula>0</formula>
    </cfRule>
  </conditionalFormatting>
  <conditionalFormatting sqref="D8">
    <cfRule type="cellIs" dxfId="10" priority="15" operator="lessThan">
      <formula>0</formula>
    </cfRule>
  </conditionalFormatting>
  <conditionalFormatting sqref="E9:K17 M9:M17 E18:M38 E39:K40 M39:M40">
    <cfRule type="cellIs" dxfId="9" priority="8" operator="greaterThan">
      <formula>0</formula>
    </cfRule>
  </conditionalFormatting>
  <conditionalFormatting sqref="E9:K17 M9:M17 E18:M38 E39:K40 M39:M40">
    <cfRule type="cellIs" dxfId="8" priority="7" operator="lessThan">
      <formula>0</formula>
    </cfRule>
  </conditionalFormatting>
  <conditionalFormatting sqref="D9:D40">
    <cfRule type="cellIs" dxfId="7" priority="6" operator="greaterThan">
      <formula>0</formula>
    </cfRule>
  </conditionalFormatting>
  <conditionalFormatting sqref="D9:D40">
    <cfRule type="cellIs" dxfId="6" priority="5" operator="lessThan">
      <formula>0</formula>
    </cfRule>
  </conditionalFormatting>
  <conditionalFormatting sqref="L8">
    <cfRule type="cellIs" dxfId="5" priority="4" operator="greaterThan">
      <formula>0</formula>
    </cfRule>
  </conditionalFormatting>
  <conditionalFormatting sqref="L8">
    <cfRule type="cellIs" dxfId="4" priority="3" operator="lessThan">
      <formula>0</formula>
    </cfRule>
  </conditionalFormatting>
  <conditionalFormatting sqref="L9:L17">
    <cfRule type="cellIs" dxfId="3" priority="2" operator="greaterThan">
      <formula>0</formula>
    </cfRule>
  </conditionalFormatting>
  <conditionalFormatting sqref="L9:L17">
    <cfRule type="cellIs" dxfId="2" priority="1" operator="lessThan">
      <formula>0</formula>
    </cfRule>
  </conditionalFormatting>
  <pageMargins left="0.59055118110236227" right="0.19685039370078741" top="0.19685039370078741" bottom="0.19685039370078741" header="0.31496062992125984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52"/>
  <sheetViews>
    <sheetView topLeftCell="A7" zoomScaleNormal="100" workbookViewId="0">
      <selection activeCell="B9" sqref="B9"/>
    </sheetView>
  </sheetViews>
  <sheetFormatPr baseColWidth="10" defaultRowHeight="12.75" x14ac:dyDescent="0.2"/>
  <cols>
    <col min="1" max="1" width="21" style="33" customWidth="1"/>
    <col min="2" max="3" width="11.140625" style="33" customWidth="1"/>
    <col min="4" max="10" width="11.85546875" style="33" customWidth="1"/>
    <col min="11" max="16384" width="11.42578125" style="33"/>
  </cols>
  <sheetData>
    <row r="1" spans="1:13" x14ac:dyDescent="0.2">
      <c r="A1" s="51" t="s">
        <v>88</v>
      </c>
    </row>
    <row r="3" spans="1:13" x14ac:dyDescent="0.2">
      <c r="A3" s="51" t="s">
        <v>157</v>
      </c>
    </row>
    <row r="4" spans="1:13" x14ac:dyDescent="0.2">
      <c r="A4" s="52" t="s">
        <v>134</v>
      </c>
    </row>
    <row r="5" spans="1:13" ht="5.0999999999999996" customHeight="1" x14ac:dyDescent="0.2">
      <c r="A5" s="52"/>
    </row>
    <row r="6" spans="1:13" ht="18" customHeight="1" x14ac:dyDescent="0.2">
      <c r="A6" s="465" t="s">
        <v>90</v>
      </c>
      <c r="B6" s="468" t="s">
        <v>91</v>
      </c>
      <c r="C6" s="468" t="s">
        <v>92</v>
      </c>
      <c r="D6" s="471" t="s">
        <v>135</v>
      </c>
      <c r="E6" s="472"/>
      <c r="F6" s="472"/>
      <c r="G6" s="472"/>
      <c r="H6" s="472"/>
      <c r="I6" s="472"/>
      <c r="J6" s="473"/>
    </row>
    <row r="7" spans="1:13" ht="28.5" customHeight="1" x14ac:dyDescent="0.2">
      <c r="A7" s="466"/>
      <c r="B7" s="469"/>
      <c r="C7" s="469"/>
      <c r="D7" s="463" t="s">
        <v>6</v>
      </c>
      <c r="E7" s="463" t="s">
        <v>7</v>
      </c>
      <c r="F7" s="463" t="s">
        <v>94</v>
      </c>
      <c r="G7" s="463" t="s">
        <v>9</v>
      </c>
      <c r="H7" s="463" t="s">
        <v>10</v>
      </c>
      <c r="I7" s="468" t="s">
        <v>200</v>
      </c>
      <c r="J7" s="463" t="s">
        <v>96</v>
      </c>
      <c r="L7" s="462" t="s">
        <v>244</v>
      </c>
      <c r="M7" s="462" t="s">
        <v>209</v>
      </c>
    </row>
    <row r="8" spans="1:13" ht="28.5" customHeight="1" x14ac:dyDescent="0.2">
      <c r="A8" s="467"/>
      <c r="B8" s="470"/>
      <c r="C8" s="470"/>
      <c r="D8" s="464"/>
      <c r="E8" s="464"/>
      <c r="F8" s="464"/>
      <c r="G8" s="464"/>
      <c r="H8" s="464"/>
      <c r="I8" s="470"/>
      <c r="J8" s="464"/>
      <c r="L8" s="462"/>
      <c r="M8" s="462"/>
    </row>
    <row r="9" spans="1:13" s="37" customFormat="1" ht="15" customHeight="1" x14ac:dyDescent="0.2">
      <c r="A9" s="53" t="s">
        <v>97</v>
      </c>
      <c r="B9" s="54">
        <f>'Absolut_vorl Erg_2014'!B9</f>
        <v>51.047692807159592</v>
      </c>
      <c r="C9" s="55">
        <f>'Absolut_vorl Erg_2014'!C9</f>
        <v>128845</v>
      </c>
      <c r="D9" s="56">
        <f>'Absolut_vorl Erg_2014'!D9/'Prozent_vorl Erg_2014'!C9*100</f>
        <v>30.202180915052974</v>
      </c>
      <c r="E9" s="56">
        <f>'Absolut_vorl Erg_2014'!E9/'Prozent_vorl Erg_2014'!C9*100</f>
        <v>30.828514882222823</v>
      </c>
      <c r="F9" s="56">
        <f>'Absolut_vorl Erg_2014'!F9/'Prozent_vorl Erg_2014'!C9*100</f>
        <v>15.892739337964221</v>
      </c>
      <c r="G9" s="56">
        <f>'Absolut_vorl Erg_2014'!G9/'Prozent_vorl Erg_2014'!C9*100</f>
        <v>2.9477278901005084</v>
      </c>
      <c r="H9" s="80">
        <f>'Absolut_vorl Erg_2014'!H9/'Prozent_vorl Erg_2014'!C9*100</f>
        <v>7.2785129419069419</v>
      </c>
      <c r="I9" s="80">
        <f>'Absolut_vorl Erg_2014'!I9/'Absolut_vorl Erg_2014'!C9*100</f>
        <v>8.4659862625635451</v>
      </c>
      <c r="J9" s="84">
        <f>'Absolut_vorl Erg_2014'!J9/'Absolut_vorl Erg_2014'!C9*100</f>
        <v>4.3843377701889867</v>
      </c>
      <c r="L9" s="88">
        <f>'Absolut_vorl Erg_2014'!L9/'Absolut_vorl Erg_2014'!C$38*100</f>
        <v>8.7273070360964558E-2</v>
      </c>
      <c r="M9" s="88">
        <f>'Absolut_vorl Erg_2014'!M9/'Absolut_vorl Erg_2014'!C$38*100</f>
        <v>0</v>
      </c>
    </row>
    <row r="10" spans="1:13" s="37" customFormat="1" ht="15" customHeight="1" x14ac:dyDescent="0.2">
      <c r="A10" s="53" t="s">
        <v>98</v>
      </c>
      <c r="B10" s="54">
        <f>'Absolut_vorl Erg_2014'!B10</f>
        <v>48.46455439912782</v>
      </c>
      <c r="C10" s="55">
        <f>'Absolut_vorl Erg_2014'!C10</f>
        <v>141450</v>
      </c>
      <c r="D10" s="56">
        <f>'Absolut_vorl Erg_2014'!D10/'Prozent_vorl Erg_2014'!C10*100</f>
        <v>25.710851891127607</v>
      </c>
      <c r="E10" s="56">
        <f>'Absolut_vorl Erg_2014'!E10/'Prozent_vorl Erg_2014'!C10*100</f>
        <v>38.648992576882293</v>
      </c>
      <c r="F10" s="56">
        <f>'Absolut_vorl Erg_2014'!F10/'Prozent_vorl Erg_2014'!C10*100</f>
        <v>12.822905620360551</v>
      </c>
      <c r="G10" s="56">
        <f>'Absolut_vorl Erg_2014'!G10/'Prozent_vorl Erg_2014'!C10*100</f>
        <v>2.8236125839519266</v>
      </c>
      <c r="H10" s="83">
        <f>'Absolut_vorl Erg_2014'!H10/'Prozent_vorl Erg_2014'!C10*100</f>
        <v>6.24531636620714</v>
      </c>
      <c r="I10" s="83">
        <v>0</v>
      </c>
      <c r="J10" s="84">
        <f>'Absolut_vorl Erg_2014'!J10/'Absolut_vorl Erg_2014'!C10*100</f>
        <v>13.748320961470483</v>
      </c>
      <c r="L10" s="88">
        <f>'Absolut_vorl Erg_2014'!L10/'Absolut_vorl Erg_2014'!C$38*100</f>
        <v>9.1424438032188832E-2</v>
      </c>
      <c r="M10" s="88">
        <f>'Absolut_vorl Erg_2014'!M10/'Absolut_vorl Erg_2014'!C$38*100</f>
        <v>0.15542468963022948</v>
      </c>
    </row>
    <row r="11" spans="1:13" s="37" customFormat="1" ht="15" customHeight="1" x14ac:dyDescent="0.2">
      <c r="A11" s="53" t="s">
        <v>99</v>
      </c>
      <c r="B11" s="54">
        <f>'Absolut_vorl Erg_2014'!B11</f>
        <v>48.483073679278441</v>
      </c>
      <c r="C11" s="55">
        <f>'Absolut_vorl Erg_2014'!C11</f>
        <v>44832</v>
      </c>
      <c r="D11" s="56">
        <f>'Absolut_vorl Erg_2014'!D11/'Prozent_vorl Erg_2014'!C11*100</f>
        <v>27.1859386152748</v>
      </c>
      <c r="E11" s="56">
        <f>'Absolut_vorl Erg_2014'!E11/'Prozent_vorl Erg_2014'!C11*100</f>
        <v>47.669075660242683</v>
      </c>
      <c r="F11" s="56">
        <f>'Absolut_vorl Erg_2014'!F11/'Prozent_vorl Erg_2014'!C11*100</f>
        <v>5.475999286224126</v>
      </c>
      <c r="G11" s="56">
        <f>'Absolut_vorl Erg_2014'!G11/'Prozent_vorl Erg_2014'!C11*100</f>
        <v>2.6878122769450394</v>
      </c>
      <c r="H11" s="80">
        <f>'Absolut_vorl Erg_2014'!H11/'Prozent_vorl Erg_2014'!C11*100</f>
        <v>4.0885974304068524</v>
      </c>
      <c r="I11" s="80">
        <f>'Absolut_vorl Erg_2014'!I11/'Absolut_vorl Erg_2014'!C11*100</f>
        <v>0</v>
      </c>
      <c r="J11" s="84">
        <f>'Absolut_vorl Erg_2014'!J11/'Absolut_vorl Erg_2014'!C11*100</f>
        <v>12.892576730906496</v>
      </c>
      <c r="L11" s="88">
        <f>'Absolut_vorl Erg_2014'!L11/'Absolut_vorl Erg_2014'!C$38*100</f>
        <v>2.8587827372294337E-2</v>
      </c>
      <c r="M11" s="88">
        <f>'Absolut_vorl Erg_2014'!M11/'Absolut_vorl Erg_2014'!C$38*100</f>
        <v>2.497110553751563E-2</v>
      </c>
    </row>
    <row r="12" spans="1:13" s="37" customFormat="1" ht="15" customHeight="1" x14ac:dyDescent="0.2">
      <c r="A12" s="53" t="s">
        <v>100</v>
      </c>
      <c r="B12" s="54">
        <f>'Absolut_vorl Erg_2014'!B12</f>
        <v>44.901852975516363</v>
      </c>
      <c r="C12" s="55">
        <f>'Absolut_vorl Erg_2014'!C12</f>
        <v>202064</v>
      </c>
      <c r="D12" s="56">
        <f>'Absolut_vorl Erg_2014'!D12/'Prozent_vorl Erg_2014'!C12*100</f>
        <v>27.180497268192255</v>
      </c>
      <c r="E12" s="56">
        <f>'Absolut_vorl Erg_2014'!E12/'Prozent_vorl Erg_2014'!C12*100</f>
        <v>38.180972365191231</v>
      </c>
      <c r="F12" s="56">
        <f>'Absolut_vorl Erg_2014'!F12/'Prozent_vorl Erg_2014'!C12*100</f>
        <v>15.409969118695066</v>
      </c>
      <c r="G12" s="56">
        <f>'Absolut_vorl Erg_2014'!G12/'Prozent_vorl Erg_2014'!C12*100</f>
        <v>2.4472444374059701</v>
      </c>
      <c r="H12" s="80">
        <f>'Absolut_vorl Erg_2014'!H12/'Prozent_vorl Erg_2014'!C12*100</f>
        <v>6.8488201757858898</v>
      </c>
      <c r="I12" s="80">
        <f>'Absolut_vorl Erg_2014'!I12/'Absolut_vorl Erg_2014'!C12*100</f>
        <v>0.98285691662047681</v>
      </c>
      <c r="J12" s="84">
        <f>'Absolut_vorl Erg_2014'!J12/'Absolut_vorl Erg_2014'!C12*100</f>
        <v>8.949639718109113</v>
      </c>
      <c r="L12" s="88">
        <f>'Absolut_vorl Erg_2014'!L12/'Absolut_vorl Erg_2014'!C$38*100</f>
        <v>0.14841139424626731</v>
      </c>
      <c r="M12" s="88">
        <f>'Absolut_vorl Erg_2014'!M12/'Absolut_vorl Erg_2014'!C$38*100</f>
        <v>0.2149590760061956</v>
      </c>
    </row>
    <row r="13" spans="1:13" s="37" customFormat="1" ht="15" customHeight="1" x14ac:dyDescent="0.2">
      <c r="A13" s="53" t="s">
        <v>101</v>
      </c>
      <c r="B13" s="54">
        <f>'Absolut_vorl Erg_2014'!B13</f>
        <v>43.078033720233677</v>
      </c>
      <c r="C13" s="55">
        <f>'Absolut_vorl Erg_2014'!C13</f>
        <v>82586</v>
      </c>
      <c r="D13" s="56">
        <f>'Absolut_vorl Erg_2014'!D13/'Prozent_vorl Erg_2014'!C13*100</f>
        <v>21.049572566778874</v>
      </c>
      <c r="E13" s="56">
        <f>'Absolut_vorl Erg_2014'!E13/'Prozent_vorl Erg_2014'!C13*100</f>
        <v>50.222798052938757</v>
      </c>
      <c r="F13" s="56">
        <f>'Absolut_vorl Erg_2014'!F13/'Prozent_vorl Erg_2014'!C13*100</f>
        <v>5.8605574794759407</v>
      </c>
      <c r="G13" s="56">
        <f>'Absolut_vorl Erg_2014'!G13/'Prozent_vorl Erg_2014'!C13*100</f>
        <v>2.0197127842491462</v>
      </c>
      <c r="H13" s="83">
        <f>'Absolut_vorl Erg_2014'!H13/'Prozent_vorl Erg_2014'!C13*100</f>
        <v>4.6569636500133198</v>
      </c>
      <c r="I13" s="83">
        <f>'Absolut_vorl Erg_2014'!I13/'Absolut_vorl Erg_2014'!C13*100</f>
        <v>0</v>
      </c>
      <c r="J13" s="84">
        <f>'Absolut_vorl Erg_2014'!J13/'Absolut_vorl Erg_2014'!C13*100</f>
        <v>16.190395466543965</v>
      </c>
      <c r="L13" s="88">
        <f>'Absolut_vorl Erg_2014'!L13/'Absolut_vorl Erg_2014'!C$38*100</f>
        <v>4.145077720207254E-2</v>
      </c>
      <c r="M13" s="88">
        <f>'Absolut_vorl Erg_2014'!M13/'Absolut_vorl Erg_2014'!C$38*100</f>
        <v>0.12944719192999285</v>
      </c>
    </row>
    <row r="14" spans="1:13" s="37" customFormat="1" ht="15" customHeight="1" x14ac:dyDescent="0.2">
      <c r="A14" s="53" t="s">
        <v>102</v>
      </c>
      <c r="B14" s="54">
        <f>'Absolut_vorl Erg_2014'!B14</f>
        <v>45.12927744033987</v>
      </c>
      <c r="C14" s="55">
        <f>'Absolut_vorl Erg_2014'!C14</f>
        <v>66750</v>
      </c>
      <c r="D14" s="56">
        <f>'Absolut_vorl Erg_2014'!D14/'Prozent_vorl Erg_2014'!C14*100</f>
        <v>31.989513108614233</v>
      </c>
      <c r="E14" s="56">
        <f>'Absolut_vorl Erg_2014'!E14/'Prozent_vorl Erg_2014'!C14*100</f>
        <v>32.782022471910111</v>
      </c>
      <c r="F14" s="56">
        <f>'Absolut_vorl Erg_2014'!F14/'Prozent_vorl Erg_2014'!C14*100</f>
        <v>9.0067415730337075</v>
      </c>
      <c r="G14" s="56">
        <f>'Absolut_vorl Erg_2014'!G14/'Prozent_vorl Erg_2014'!C14*100</f>
        <v>3.631460674157303</v>
      </c>
      <c r="H14" s="80">
        <f>'Absolut_vorl Erg_2014'!H14/'Prozent_vorl Erg_2014'!C14*100</f>
        <v>4.2771535580524347</v>
      </c>
      <c r="I14" s="80">
        <f>'Absolut_vorl Erg_2014'!I14/'Absolut_vorl Erg_2014'!C14*100</f>
        <v>0.43146067415730333</v>
      </c>
      <c r="J14" s="84">
        <f>'Absolut_vorl Erg_2014'!J14/'Absolut_vorl Erg_2014'!C14*100</f>
        <v>17.881647940074906</v>
      </c>
      <c r="L14" s="88">
        <f>'Absolut_vorl Erg_2014'!L14/'Absolut_vorl Erg_2014'!C$38*100</f>
        <v>3.3619788185899502E-2</v>
      </c>
      <c r="M14" s="88">
        <f>'Absolut_vorl Erg_2014'!M14/'Absolut_vorl Erg_2014'!C$38*100</f>
        <v>7.7963942855795013E-2</v>
      </c>
    </row>
    <row r="15" spans="1:13" s="37" customFormat="1" ht="15" customHeight="1" x14ac:dyDescent="0.2">
      <c r="A15" s="53" t="s">
        <v>103</v>
      </c>
      <c r="B15" s="54">
        <f>'Absolut_vorl Erg_2014'!B15</f>
        <v>51.419213973799124</v>
      </c>
      <c r="C15" s="55">
        <f>'Absolut_vorl Erg_2014'!C15</f>
        <v>69464</v>
      </c>
      <c r="D15" s="56">
        <f>'Absolut_vorl Erg_2014'!D15/'Prozent_vorl Erg_2014'!C15*100</f>
        <v>42.636473569042963</v>
      </c>
      <c r="E15" s="56">
        <f>'Absolut_vorl Erg_2014'!E15/'Prozent_vorl Erg_2014'!C15*100</f>
        <v>35.134746055510767</v>
      </c>
      <c r="F15" s="56">
        <f>'Absolut_vorl Erg_2014'!F15/'Prozent_vorl Erg_2014'!C15*100</f>
        <v>7.2771507543475762</v>
      </c>
      <c r="G15" s="56">
        <f>'Absolut_vorl Erg_2014'!G15/'Prozent_vorl Erg_2014'!C15*100</f>
        <v>4.0956466658988822</v>
      </c>
      <c r="H15" s="80">
        <f>'Absolut_vorl Erg_2014'!H15/'Prozent_vorl Erg_2014'!C15*100</f>
        <v>4.3187838304733388</v>
      </c>
      <c r="I15" s="80">
        <f>'Absolut_vorl Erg_2014'!I15/'Absolut_vorl Erg_2014'!C15*100</f>
        <v>0.36997581481054936</v>
      </c>
      <c r="J15" s="84">
        <f>'Absolut_vorl Erg_2014'!J15/'Absolut_vorl Erg_2014'!C15*100</f>
        <v>6.1672233099159275</v>
      </c>
      <c r="L15" s="88">
        <f>'Absolut_vorl Erg_2014'!L15/'Absolut_vorl Erg_2014'!C$38*100</f>
        <v>4.0161337243586212E-2</v>
      </c>
      <c r="M15" s="88">
        <f>'Absolut_vorl Erg_2014'!M15/'Absolut_vorl Erg_2014'!C$38*100</f>
        <v>1.355484444164891E-2</v>
      </c>
    </row>
    <row r="16" spans="1:13" s="37" customFormat="1" ht="16.899999999999999" customHeight="1" x14ac:dyDescent="0.2">
      <c r="A16" s="53" t="s">
        <v>104</v>
      </c>
      <c r="B16" s="54">
        <f>'Absolut_vorl Erg_2014'!B16</f>
        <v>42.180504473059706</v>
      </c>
      <c r="C16" s="55">
        <f>'Absolut_vorl Erg_2014'!C16</f>
        <v>50816</v>
      </c>
      <c r="D16" s="56">
        <f>'Absolut_vorl Erg_2014'!D16/'Prozent_vorl Erg_2014'!C16*100</f>
        <v>25.873740554156171</v>
      </c>
      <c r="E16" s="56">
        <f>'Absolut_vorl Erg_2014'!E16/'Prozent_vorl Erg_2014'!C16*100</f>
        <v>44.777235516372798</v>
      </c>
      <c r="F16" s="57">
        <f>'Absolut_vorl Erg_2014'!F16/'Prozent_vorl Erg_2014'!C16*100</f>
        <v>9.3297386649874046</v>
      </c>
      <c r="G16" s="56">
        <f>'Absolut_vorl Erg_2014'!G16/'Prozent_vorl Erg_2014'!C16*100</f>
        <v>2.8278494962216625</v>
      </c>
      <c r="H16" s="83">
        <f>'Absolut_vorl Erg_2014'!H16/'Prozent_vorl Erg_2014'!C16*100</f>
        <v>6.2047386649874054</v>
      </c>
      <c r="I16" s="83">
        <f>'Absolut_vorl Erg_2014'!I16/'Absolut_vorl Erg_2014'!C16*100</f>
        <v>0</v>
      </c>
      <c r="J16" s="84">
        <f>'Absolut_vorl Erg_2014'!J16/'Absolut_vorl Erg_2014'!C16*100</f>
        <v>10.98669710327456</v>
      </c>
      <c r="L16" s="88">
        <f>'Absolut_vorl Erg_2014'!L16/'Absolut_vorl Erg_2014'!C$38*100</f>
        <v>4.3463561527514606E-2</v>
      </c>
      <c r="M16" s="88">
        <f>'Absolut_vorl Erg_2014'!M16/'Absolut_vorl Erg_2014'!C$38*100</f>
        <v>6.6579131515013337E-2</v>
      </c>
    </row>
    <row r="17" spans="1:13" s="37" customFormat="1" ht="15" customHeight="1" x14ac:dyDescent="0.2">
      <c r="A17" s="53" t="s">
        <v>105</v>
      </c>
      <c r="B17" s="54">
        <f>'Absolut_vorl Erg_2014'!B17</f>
        <v>59.658563436054578</v>
      </c>
      <c r="C17" s="55">
        <f>'Absolut_vorl Erg_2014'!C17</f>
        <v>143840</v>
      </c>
      <c r="D17" s="56">
        <f>'Absolut_vorl Erg_2014'!D17/'Prozent_vorl Erg_2014'!C17*100</f>
        <v>35.209260289210235</v>
      </c>
      <c r="E17" s="56">
        <f>'Absolut_vorl Erg_2014'!E17/'Prozent_vorl Erg_2014'!C17*100</f>
        <v>26.98067296996663</v>
      </c>
      <c r="F17" s="56">
        <f>'Absolut_vorl Erg_2014'!F17/'Prozent_vorl Erg_2014'!C17*100</f>
        <v>20.148081201334815</v>
      </c>
      <c r="G17" s="56">
        <f>'Absolut_vorl Erg_2014'!G17/'Prozent_vorl Erg_2014'!C17*100</f>
        <v>5.8530311457174644</v>
      </c>
      <c r="H17" s="80">
        <f>'Absolut_vorl Erg_2014'!H17/'Prozent_vorl Erg_2014'!C17*100</f>
        <v>5.0396273637374858</v>
      </c>
      <c r="I17" s="80">
        <f>'Absolut_vorl Erg_2014'!I17/'Absolut_vorl Erg_2014'!C17*100</f>
        <v>0.90934371523915469</v>
      </c>
      <c r="J17" s="84">
        <f>'Absolut_vorl Erg_2014'!J17/'Absolut_vorl Erg_2014'!C17*100</f>
        <v>5.8599833147942153</v>
      </c>
      <c r="L17" s="88">
        <f>'Absolut_vorl Erg_2014'!L17/'Absolut_vorl Erg_2014'!C$38*100</f>
        <v>9.4317815500011795E-2</v>
      </c>
      <c r="M17" s="88">
        <f>'Absolut_vorl Erg_2014'!M17/'Absolut_vorl Erg_2014'!C$38*100</f>
        <v>0.11774788303836085</v>
      </c>
    </row>
    <row r="18" spans="1:13" s="37" customFormat="1" ht="18" customHeight="1" x14ac:dyDescent="0.2">
      <c r="A18" s="58" t="s">
        <v>106</v>
      </c>
      <c r="B18" s="59">
        <f>'Absolut_vorl Erg_2014'!B18</f>
        <v>48.383422610656893</v>
      </c>
      <c r="C18" s="60">
        <f>'Absolut_vorl Erg_2014'!C18</f>
        <v>930647</v>
      </c>
      <c r="D18" s="61">
        <f>'Absolut_vorl Erg_2014'!D18/'Prozent_vorl Erg_2014'!C18*100</f>
        <v>29.499799601782417</v>
      </c>
      <c r="E18" s="61">
        <f>'Absolut_vorl Erg_2014'!E18/'Prozent_vorl Erg_2014'!C18*100</f>
        <v>36.774308626149335</v>
      </c>
      <c r="F18" s="61">
        <f>'Absolut_vorl Erg_2014'!F18/'Prozent_vorl Erg_2014'!C18*100</f>
        <v>13.09164484493046</v>
      </c>
      <c r="G18" s="61">
        <f>'Absolut_vorl Erg_2014'!G18/'Prozent_vorl Erg_2014'!C18*100</f>
        <v>3.3025411353606682</v>
      </c>
      <c r="H18" s="81">
        <f>'Absolut_vorl Erg_2014'!H18/'Prozent_vorl Erg_2014'!C18*100</f>
        <v>5.801018001454902</v>
      </c>
      <c r="I18" s="81">
        <f>'Absolut_vorl Erg_2014'!I18/'Absolut_vorl Erg_2014'!C18*100</f>
        <v>1.5845965226342535</v>
      </c>
      <c r="J18" s="85">
        <f>'Absolut_vorl Erg_2014'!J18/'Absolut_vorl Erg_2014'!C18*100</f>
        <v>9.9460912676879634</v>
      </c>
      <c r="L18" s="88">
        <f>'Absolut_vorl Erg_2014'!L18/'Absolut_vorl Erg_2014'!C$38*100</f>
        <v>0.60871000967079969</v>
      </c>
      <c r="M18" s="88">
        <f>'Absolut_vorl Erg_2014'!M18/'Absolut_vorl Erg_2014'!C$38*100</f>
        <v>0.80064786495475171</v>
      </c>
    </row>
    <row r="19" spans="1:13" s="37" customFormat="1" ht="15" customHeight="1" x14ac:dyDescent="0.2">
      <c r="A19" s="53" t="s">
        <v>107</v>
      </c>
      <c r="B19" s="54">
        <f>'Absolut_vorl Erg_2014'!B19</f>
        <v>54.029995357380756</v>
      </c>
      <c r="C19" s="55">
        <f>'Absolut_vorl Erg_2014'!C19</f>
        <v>158526</v>
      </c>
      <c r="D19" s="56">
        <f>'Absolut_vorl Erg_2014'!D19/'Prozent_vorl Erg_2014'!C19*100</f>
        <v>51.836922649912317</v>
      </c>
      <c r="E19" s="56">
        <f>'Absolut_vorl Erg_2014'!E19/'Prozent_vorl Erg_2014'!C19*100</f>
        <v>22.575476577974591</v>
      </c>
      <c r="F19" s="56">
        <f>'Absolut_vorl Erg_2014'!F19/'Prozent_vorl Erg_2014'!C19*100</f>
        <v>8.4598110089196723</v>
      </c>
      <c r="G19" s="56">
        <f>'Absolut_vorl Erg_2014'!G19/'Prozent_vorl Erg_2014'!C19*100</f>
        <v>4.1658781524797188</v>
      </c>
      <c r="H19" s="83">
        <f>'Absolut_vorl Erg_2014'!H19/'Prozent_vorl Erg_2014'!C19*100</f>
        <v>2.1176337004655386</v>
      </c>
      <c r="I19" s="83">
        <f>'Absolut_vorl Erg_2014'!I19/'Absolut_vorl Erg_2014'!C19*100</f>
        <v>0</v>
      </c>
      <c r="J19" s="84">
        <f>'Absolut_vorl Erg_2014'!J19/'Absolut_vorl Erg_2014'!C19*100</f>
        <v>10.844277910248161</v>
      </c>
      <c r="L19" s="88">
        <f>'Absolut_vorl Erg_2014'!L19/'Absolut_vorl Erg_2014'!C$38*100</f>
        <v>6.884351388113566E-2</v>
      </c>
      <c r="M19" s="88">
        <f>'Absolut_vorl Erg_2014'!M19/'Absolut_vorl Erg_2014'!C$38*100</f>
        <v>0.10510508149417785</v>
      </c>
    </row>
    <row r="20" spans="1:13" s="37" customFormat="1" ht="15" customHeight="1" x14ac:dyDescent="0.2">
      <c r="A20" s="53" t="s">
        <v>108</v>
      </c>
      <c r="B20" s="54">
        <f>'Absolut_vorl Erg_2014'!B20</f>
        <v>58.698457533715484</v>
      </c>
      <c r="C20" s="55">
        <f>'Absolut_vorl Erg_2014'!C20</f>
        <v>104965</v>
      </c>
      <c r="D20" s="56">
        <f>'Absolut_vorl Erg_2014'!D20/'Prozent_vorl Erg_2014'!C20*100</f>
        <v>49.165912447006143</v>
      </c>
      <c r="E20" s="56">
        <f>'Absolut_vorl Erg_2014'!E20/'Prozent_vorl Erg_2014'!C20*100</f>
        <v>23.792692802362691</v>
      </c>
      <c r="F20" s="56">
        <f>'Absolut_vorl Erg_2014'!F20/'Prozent_vorl Erg_2014'!C20*100</f>
        <v>12.006859429333588</v>
      </c>
      <c r="G20" s="56">
        <f>'Absolut_vorl Erg_2014'!G20/'Prozent_vorl Erg_2014'!C20*100</f>
        <v>5.1655313675987236</v>
      </c>
      <c r="H20" s="83">
        <f>'Absolut_vorl Erg_2014'!H20/'Prozent_vorl Erg_2014'!C20*100</f>
        <v>2.6475491830610203</v>
      </c>
      <c r="I20" s="83">
        <f>'Absolut_vorl Erg_2014'!I20/'Absolut_vorl Erg_2014'!C20*100</f>
        <v>0</v>
      </c>
      <c r="J20" s="84">
        <f>'Absolut_vorl Erg_2014'!J20/'Absolut_vorl Erg_2014'!C20*100</f>
        <v>7.2214547706378323</v>
      </c>
      <c r="L20" s="88">
        <f>'Absolut_vorl Erg_2014'!L20/'Absolut_vorl Erg_2014'!C$38*100</f>
        <v>2.4939655782430594E-2</v>
      </c>
      <c r="M20" s="88">
        <f>'Absolut_vorl Erg_2014'!M20/'Absolut_vorl Erg_2014'!C$38*100</f>
        <v>0</v>
      </c>
    </row>
    <row r="21" spans="1:13" s="37" customFormat="1" ht="15" customHeight="1" x14ac:dyDescent="0.2">
      <c r="A21" s="53" t="s">
        <v>243</v>
      </c>
      <c r="B21" s="222" t="s">
        <v>202</v>
      </c>
      <c r="C21" s="222" t="s">
        <v>202</v>
      </c>
      <c r="D21" s="222" t="s">
        <v>202</v>
      </c>
      <c r="E21" s="222" t="s">
        <v>202</v>
      </c>
      <c r="F21" s="222" t="s">
        <v>202</v>
      </c>
      <c r="G21" s="222" t="s">
        <v>202</v>
      </c>
      <c r="H21" s="222" t="s">
        <v>202</v>
      </c>
      <c r="I21" s="222" t="s">
        <v>202</v>
      </c>
      <c r="J21" s="223" t="s">
        <v>202</v>
      </c>
      <c r="L21" s="88">
        <f>'Absolut_vorl Erg_2014'!L21/'Absolut_vorl Erg_2014'!C$38*100</f>
        <v>0</v>
      </c>
      <c r="M21" s="88">
        <f>'Absolut_vorl Erg_2014'!M21/'Absolut_vorl Erg_2014'!C$38*100</f>
        <v>0</v>
      </c>
    </row>
    <row r="22" spans="1:13" s="37" customFormat="1" ht="15" customHeight="1" x14ac:dyDescent="0.2">
      <c r="A22" s="53" t="s">
        <v>109</v>
      </c>
      <c r="B22" s="54">
        <f>'Absolut_vorl Erg_2014'!B22</f>
        <v>50.704600853138324</v>
      </c>
      <c r="C22" s="55">
        <f>'Absolut_vorl Erg_2014'!C22</f>
        <v>144467</v>
      </c>
      <c r="D22" s="56">
        <f>'Absolut_vorl Erg_2014'!D22/'Prozent_vorl Erg_2014'!C22*100</f>
        <v>44.41291090698914</v>
      </c>
      <c r="E22" s="56">
        <f>'Absolut_vorl Erg_2014'!E22/'Prozent_vorl Erg_2014'!C22*100</f>
        <v>26.858036783486888</v>
      </c>
      <c r="F22" s="56">
        <f>'Absolut_vorl Erg_2014'!F22/'Prozent_vorl Erg_2014'!C22*100</f>
        <v>11.624800127364727</v>
      </c>
      <c r="G22" s="56">
        <f>'Absolut_vorl Erg_2014'!G22/'Prozent_vorl Erg_2014'!C22*100</f>
        <v>3.4063142447756234</v>
      </c>
      <c r="H22" s="80">
        <f>'Absolut_vorl Erg_2014'!H22/'Prozent_vorl Erg_2014'!C22*100</f>
        <v>3.5232959776281088</v>
      </c>
      <c r="I22" s="80">
        <f>'Absolut_vorl Erg_2014'!I22/'Absolut_vorl Erg_2014'!C22*100</f>
        <v>6.4429939017214997</v>
      </c>
      <c r="J22" s="84">
        <f>'Absolut_vorl Erg_2014'!J22/'Absolut_vorl Erg_2014'!C22*100</f>
        <v>3.7316480580340148</v>
      </c>
      <c r="L22" s="88">
        <f>'Absolut_vorl Erg_2014'!L22/'Absolut_vorl Erg_2014'!C$38*100</f>
        <v>0</v>
      </c>
      <c r="M22" s="88">
        <f>'Absolut_vorl Erg_2014'!M22/'Absolut_vorl Erg_2014'!C$38*100</f>
        <v>0.169545629663409</v>
      </c>
    </row>
    <row r="23" spans="1:13" s="37" customFormat="1" ht="15" customHeight="1" x14ac:dyDescent="0.2">
      <c r="A23" s="53" t="s">
        <v>110</v>
      </c>
      <c r="B23" s="54">
        <f>'Absolut_vorl Erg_2014'!B23</f>
        <v>51.251339410219153</v>
      </c>
      <c r="C23" s="55">
        <f>'Absolut_vorl Erg_2014'!C23</f>
        <v>103299</v>
      </c>
      <c r="D23" s="56">
        <f>'Absolut_vorl Erg_2014'!D23/'Prozent_vorl Erg_2014'!C23*100</f>
        <v>34.829959631748615</v>
      </c>
      <c r="E23" s="56">
        <f>'Absolut_vorl Erg_2014'!E23/'Prozent_vorl Erg_2014'!C23*100</f>
        <v>39.783540982971758</v>
      </c>
      <c r="F23" s="56">
        <f>'Absolut_vorl Erg_2014'!F23/'Prozent_vorl Erg_2014'!C23*100</f>
        <v>10.398939002313671</v>
      </c>
      <c r="G23" s="56">
        <f>'Absolut_vorl Erg_2014'!G23/'Prozent_vorl Erg_2014'!C23*100</f>
        <v>3.3707973939728362</v>
      </c>
      <c r="H23" s="80">
        <f>'Absolut_vorl Erg_2014'!H23/'Prozent_vorl Erg_2014'!C23*100</f>
        <v>4.4037212364108074</v>
      </c>
      <c r="I23" s="80">
        <f>'Absolut_vorl Erg_2014'!I23/'Absolut_vorl Erg_2014'!C23*100</f>
        <v>2.274949418677819</v>
      </c>
      <c r="J23" s="86">
        <f>'Absolut_vorl Erg_2014'!J23/'Absolut_vorl Erg_2014'!C23*100</f>
        <v>4.9380923339044909</v>
      </c>
      <c r="L23" s="88">
        <f>'Absolut_vorl Erg_2014'!L23/'Absolut_vorl Erg_2014'!C$38*100</f>
        <v>1.9656096928145173E-2</v>
      </c>
      <c r="M23" s="88">
        <f>'Absolut_vorl Erg_2014'!M23/'Absolut_vorl Erg_2014'!C$38*100</f>
        <v>0.14076910376060445</v>
      </c>
    </row>
    <row r="24" spans="1:13" s="37" customFormat="1" ht="15" customHeight="1" x14ac:dyDescent="0.2">
      <c r="A24" s="53" t="s">
        <v>82</v>
      </c>
      <c r="B24" s="54">
        <f>'Absolut_vorl Erg_2014'!B24</f>
        <v>53.674869636812737</v>
      </c>
      <c r="C24" s="55">
        <f>'Absolut_vorl Erg_2014'!C24</f>
        <v>114648</v>
      </c>
      <c r="D24" s="56">
        <f>'Absolut_vorl Erg_2014'!D24/'Prozent_vorl Erg_2014'!C24*100</f>
        <v>52.321017374921496</v>
      </c>
      <c r="E24" s="56">
        <f>'Absolut_vorl Erg_2014'!E24/'Prozent_vorl Erg_2014'!C24*100</f>
        <v>27.302700439606447</v>
      </c>
      <c r="F24" s="56">
        <f>'Absolut_vorl Erg_2014'!F24/'Prozent_vorl Erg_2014'!C24*100</f>
        <v>6.8261112274091138</v>
      </c>
      <c r="G24" s="56">
        <f>'Absolut_vorl Erg_2014'!G24/'Prozent_vorl Erg_2014'!C24*100</f>
        <v>5.1479310585444145</v>
      </c>
      <c r="H24" s="83">
        <f>'Absolut_vorl Erg_2014'!H24/'Prozent_vorl Erg_2014'!C24*100</f>
        <v>3.1958690949689483</v>
      </c>
      <c r="I24" s="83">
        <f>'Absolut_vorl Erg_2014'!I24/'Absolut_vorl Erg_2014'!C24*100</f>
        <v>0</v>
      </c>
      <c r="J24" s="84">
        <f>'Absolut_vorl Erg_2014'!J24/'Absolut_vorl Erg_2014'!C24*100</f>
        <v>5.2063708045495778</v>
      </c>
      <c r="L24" s="88">
        <f>'Absolut_vorl Erg_2014'!L24/'Absolut_vorl Erg_2014'!C$38*100</f>
        <v>7.9316282324451398E-2</v>
      </c>
      <c r="M24" s="88">
        <f>'Absolut_vorl Erg_2014'!M24/'Absolut_vorl Erg_2014'!C$38*100</f>
        <v>0</v>
      </c>
    </row>
    <row r="25" spans="1:13" s="37" customFormat="1" ht="15" customHeight="1" x14ac:dyDescent="0.2">
      <c r="A25" s="53" t="s">
        <v>111</v>
      </c>
      <c r="B25" s="54">
        <f>'Absolut_vorl Erg_2014'!B25</f>
        <v>57.095687331536396</v>
      </c>
      <c r="C25" s="55">
        <f>'Absolut_vorl Erg_2014'!C25</f>
        <v>66111</v>
      </c>
      <c r="D25" s="56">
        <f>'Absolut_vorl Erg_2014'!D25/'Prozent_vorl Erg_2014'!C25*100</f>
        <v>50.881093917804911</v>
      </c>
      <c r="E25" s="56">
        <f>'Absolut_vorl Erg_2014'!E25/'Prozent_vorl Erg_2014'!C25*100</f>
        <v>25.29987445357051</v>
      </c>
      <c r="F25" s="56">
        <f>'Absolut_vorl Erg_2014'!F25/'Prozent_vorl Erg_2014'!C25*100</f>
        <v>9.5203521350456057</v>
      </c>
      <c r="G25" s="56">
        <f>'Absolut_vorl Erg_2014'!G25/'Prozent_vorl Erg_2014'!C25*100</f>
        <v>4.1808473627686773</v>
      </c>
      <c r="H25" s="80">
        <f>'Absolut_vorl Erg_2014'!H25/'Prozent_vorl Erg_2014'!C25*100</f>
        <v>3.1583246358397239</v>
      </c>
      <c r="I25" s="80">
        <f>'Absolut_vorl Erg_2014'!I25/'Absolut_vorl Erg_2014'!C25*100</f>
        <v>6.9595074949705795</v>
      </c>
      <c r="J25" s="86">
        <f>'Absolut_vorl Erg_2014'!J25/'Absolut_vorl Erg_2014'!C25*100</f>
        <v>0</v>
      </c>
      <c r="L25" s="88">
        <f>'Absolut_vorl Erg_2014'!L25/'Absolut_vorl Erg_2014'!C$38*100</f>
        <v>0</v>
      </c>
      <c r="M25" s="88">
        <f>'Absolut_vorl Erg_2014'!M25/'Absolut_vorl Erg_2014'!C$38*100</f>
        <v>0</v>
      </c>
    </row>
    <row r="26" spans="1:13" s="37" customFormat="1" ht="15" customHeight="1" x14ac:dyDescent="0.2">
      <c r="A26" s="53" t="s">
        <v>112</v>
      </c>
      <c r="B26" s="54">
        <f>'Absolut_vorl Erg_2014'!B26</f>
        <v>52.586666666666673</v>
      </c>
      <c r="C26" s="55">
        <f>'Absolut_vorl Erg_2014'!C26</f>
        <v>147197</v>
      </c>
      <c r="D26" s="56">
        <f>'Absolut_vorl Erg_2014'!D26/'Prozent_vorl Erg_2014'!C26*100</f>
        <v>34.223523577246816</v>
      </c>
      <c r="E26" s="56">
        <f>'Absolut_vorl Erg_2014'!E26/'Prozent_vorl Erg_2014'!C26*100</f>
        <v>38.145478508393516</v>
      </c>
      <c r="F26" s="56">
        <f>'Absolut_vorl Erg_2014'!F26/'Prozent_vorl Erg_2014'!C26*100</f>
        <v>10.715571648878713</v>
      </c>
      <c r="G26" s="56">
        <f>'Absolut_vorl Erg_2014'!G26/'Prozent_vorl Erg_2014'!C26*100</f>
        <v>5.1373329619489523</v>
      </c>
      <c r="H26" s="83">
        <f>'Absolut_vorl Erg_2014'!H26/'Prozent_vorl Erg_2014'!C26*100</f>
        <v>4.3839208679524715</v>
      </c>
      <c r="I26" s="83">
        <f>'Absolut_vorl Erg_2014'!I26/'Absolut_vorl Erg_2014'!C26*100</f>
        <v>4.0911159874182212</v>
      </c>
      <c r="J26" s="84">
        <f>'Absolut_vorl Erg_2014'!J26/'Absolut_vorl Erg_2014'!C26*100</f>
        <v>3.3030564481613074</v>
      </c>
      <c r="L26" s="88">
        <f>'Absolut_vorl Erg_2014'!L26/'Absolut_vorl Erg_2014'!C$38*100</f>
        <v>0</v>
      </c>
      <c r="M26" s="88">
        <f>'Absolut_vorl Erg_2014'!M26/'Absolut_vorl Erg_2014'!C$38*100</f>
        <v>0.15290870922342692</v>
      </c>
    </row>
    <row r="27" spans="1:13" s="37" customFormat="1" ht="15" customHeight="1" x14ac:dyDescent="0.2">
      <c r="A27" s="53" t="s">
        <v>83</v>
      </c>
      <c r="B27" s="54">
        <f>'Absolut_vorl Erg_2014'!B27</f>
        <v>44.460804418963541</v>
      </c>
      <c r="C27" s="55">
        <f>'Absolut_vorl Erg_2014'!C27</f>
        <v>148458</v>
      </c>
      <c r="D27" s="56">
        <f>'Absolut_vorl Erg_2014'!D27/'Prozent_vorl Erg_2014'!C27*100</f>
        <v>40.705115251451588</v>
      </c>
      <c r="E27" s="56">
        <f>'Absolut_vorl Erg_2014'!E27/'Prozent_vorl Erg_2014'!C27*100</f>
        <v>31.061983860755234</v>
      </c>
      <c r="F27" s="56">
        <f>'Absolut_vorl Erg_2014'!F27/'Prozent_vorl Erg_2014'!C27*100</f>
        <v>8.2447560926322598</v>
      </c>
      <c r="G27" s="56">
        <f>'Absolut_vorl Erg_2014'!G27/'Prozent_vorl Erg_2014'!C27*100</f>
        <v>5.1597084697355484</v>
      </c>
      <c r="H27" s="80">
        <f>'Absolut_vorl Erg_2014'!H27/'Prozent_vorl Erg_2014'!C27*100</f>
        <v>4.205229761952876</v>
      </c>
      <c r="I27" s="80">
        <f>'Absolut_vorl Erg_2014'!I27/'Absolut_vorl Erg_2014'!C27*100</f>
        <v>4.4510905441269584</v>
      </c>
      <c r="J27" s="84">
        <f>'Absolut_vorl Erg_2014'!J27/'Absolut_vorl Erg_2014'!C27*100</f>
        <v>6.1721160193455384</v>
      </c>
      <c r="L27" s="88">
        <f>'Absolut_vorl Erg_2014'!L27/'Absolut_vorl Erg_2014'!C$38*100</f>
        <v>8.5040137749927275E-2</v>
      </c>
      <c r="M27" s="88">
        <f>'Absolut_vorl Erg_2014'!M27/'Absolut_vorl Erg_2014'!C$38*100</f>
        <v>0.1407062042504344</v>
      </c>
    </row>
    <row r="28" spans="1:13" s="37" customFormat="1" ht="15" customHeight="1" x14ac:dyDescent="0.2">
      <c r="A28" s="53" t="s">
        <v>113</v>
      </c>
      <c r="B28" s="54">
        <f>'Absolut_vorl Erg_2014'!B28</f>
        <v>49.315853264067776</v>
      </c>
      <c r="C28" s="55">
        <f>'Absolut_vorl Erg_2014'!C28</f>
        <v>124770</v>
      </c>
      <c r="D28" s="56">
        <f>'Absolut_vorl Erg_2014'!D28/'Prozent_vorl Erg_2014'!C28*100</f>
        <v>37.452111885869996</v>
      </c>
      <c r="E28" s="56">
        <f>'Absolut_vorl Erg_2014'!E28/'Prozent_vorl Erg_2014'!C28*100</f>
        <v>35.442013304480241</v>
      </c>
      <c r="F28" s="56">
        <f>'Absolut_vorl Erg_2014'!F28/'Prozent_vorl Erg_2014'!C28*100</f>
        <v>9.786807726216237</v>
      </c>
      <c r="G28" s="56">
        <f>'Absolut_vorl Erg_2014'!G28/'Prozent_vorl Erg_2014'!C28*100</f>
        <v>4.4642141540434404</v>
      </c>
      <c r="H28" s="83">
        <f>'Absolut_vorl Erg_2014'!H28/'Prozent_vorl Erg_2014'!C28*100</f>
        <v>3.6907910555421974</v>
      </c>
      <c r="I28" s="83">
        <f>'Absolut_vorl Erg_2014'!I28/'Absolut_vorl Erg_2014'!C28*100</f>
        <v>0</v>
      </c>
      <c r="J28" s="84">
        <f>'Absolut_vorl Erg_2014'!J28/'Absolut_vorl Erg_2014'!C28*100</f>
        <v>9.1640618738478796</v>
      </c>
      <c r="L28" s="88">
        <f>'Absolut_vorl Erg_2014'!L28/'Absolut_vorl Erg_2014'!C$38*100</f>
        <v>5.9282788335285837E-2</v>
      </c>
      <c r="M28" s="88">
        <f>'Absolut_vorl Erg_2014'!M28/'Absolut_vorl Erg_2014'!C$38*100</f>
        <v>0.16290973134046718</v>
      </c>
    </row>
    <row r="29" spans="1:13" s="37" customFormat="1" ht="15" customHeight="1" x14ac:dyDescent="0.2">
      <c r="A29" s="53" t="s">
        <v>114</v>
      </c>
      <c r="B29" s="54">
        <f>'Absolut_vorl Erg_2014'!B29</f>
        <v>52.372241290310896</v>
      </c>
      <c r="C29" s="55">
        <f>'Absolut_vorl Erg_2014'!C29</f>
        <v>57021</v>
      </c>
      <c r="D29" s="56">
        <f>'Absolut_vorl Erg_2014'!D29/'Prozent_vorl Erg_2014'!C29*100</f>
        <v>54.264218445835745</v>
      </c>
      <c r="E29" s="56">
        <f>'Absolut_vorl Erg_2014'!E29/'Prozent_vorl Erg_2014'!C29*100</f>
        <v>23.261605373458902</v>
      </c>
      <c r="F29" s="56">
        <f>'Absolut_vorl Erg_2014'!F29/'Prozent_vorl Erg_2014'!C29*100</f>
        <v>6.9623472054155489</v>
      </c>
      <c r="G29" s="56">
        <f>'Absolut_vorl Erg_2014'!G29/'Prozent_vorl Erg_2014'!C29*100</f>
        <v>3.6688237666824506</v>
      </c>
      <c r="H29" s="83">
        <f>'Absolut_vorl Erg_2014'!H29/'Prozent_vorl Erg_2014'!C29*100</f>
        <v>2.6814682310026128</v>
      </c>
      <c r="I29" s="83">
        <f>'Absolut_vorl Erg_2014'!I29/'Absolut_vorl Erg_2014'!C29*100</f>
        <v>0</v>
      </c>
      <c r="J29" s="84">
        <f>'Absolut_vorl Erg_2014'!J29/'Absolut_vorl Erg_2014'!C29*100</f>
        <v>9.1615369776047419</v>
      </c>
      <c r="L29" s="88">
        <f>'Absolut_vorl Erg_2014'!L29/'Absolut_vorl Erg_2014'!C$38*100</f>
        <v>0</v>
      </c>
      <c r="M29" s="88">
        <f>'Absolut_vorl Erg_2014'!M29/'Absolut_vorl Erg_2014'!C$38*100</f>
        <v>0</v>
      </c>
    </row>
    <row r="30" spans="1:13" s="37" customFormat="1" ht="15" customHeight="1" x14ac:dyDescent="0.2">
      <c r="A30" s="53" t="s">
        <v>115</v>
      </c>
      <c r="B30" s="54">
        <f>'Absolut_vorl Erg_2014'!B30</f>
        <v>50.617482287032459</v>
      </c>
      <c r="C30" s="55">
        <f>'Absolut_vorl Erg_2014'!C30</f>
        <v>121081</v>
      </c>
      <c r="D30" s="56">
        <f>'Absolut_vorl Erg_2014'!D30/'Prozent_vorl Erg_2014'!C30*100</f>
        <v>51.847110611904426</v>
      </c>
      <c r="E30" s="56">
        <f>'Absolut_vorl Erg_2014'!E30/'Prozent_vorl Erg_2014'!C30*100</f>
        <v>21.405505405472368</v>
      </c>
      <c r="F30" s="56">
        <f>'Absolut_vorl Erg_2014'!F30/'Prozent_vorl Erg_2014'!C30*100</f>
        <v>11.130565489217961</v>
      </c>
      <c r="G30" s="56">
        <f>'Absolut_vorl Erg_2014'!G30/'Prozent_vorl Erg_2014'!C30*100</f>
        <v>4.3879716883738986</v>
      </c>
      <c r="H30" s="83">
        <f>'Absolut_vorl Erg_2014'!H30/'Prozent_vorl Erg_2014'!C30*100</f>
        <v>4.0997348882153268</v>
      </c>
      <c r="I30" s="83">
        <f>'Absolut_vorl Erg_2014'!I30/'Absolut_vorl Erg_2014'!C30*100</f>
        <v>0</v>
      </c>
      <c r="J30" s="84">
        <f>'Absolut_vorl Erg_2014'!J30/'Absolut_vorl Erg_2014'!C30*100</f>
        <v>7.1291119168160151</v>
      </c>
      <c r="L30" s="88">
        <f>'Absolut_vorl Erg_2014'!L30/'Absolut_vorl Erg_2014'!C$38*100</f>
        <v>4.6073891199572281E-2</v>
      </c>
      <c r="M30" s="88">
        <f>'Absolut_vorl Erg_2014'!M30/'Absolut_vorl Erg_2014'!C$38*100</f>
        <v>0.1369951331504006</v>
      </c>
    </row>
    <row r="31" spans="1:13" s="37" customFormat="1" ht="15" customHeight="1" x14ac:dyDescent="0.2">
      <c r="A31" s="53" t="s">
        <v>116</v>
      </c>
      <c r="B31" s="54">
        <f>'Absolut_vorl Erg_2014'!B31</f>
        <v>47.963366958534202</v>
      </c>
      <c r="C31" s="55">
        <f>'Absolut_vorl Erg_2014'!C31</f>
        <v>236942</v>
      </c>
      <c r="D31" s="56">
        <f>'Absolut_vorl Erg_2014'!D31/'Prozent_vorl Erg_2014'!C31*100</f>
        <v>33.771977952410296</v>
      </c>
      <c r="E31" s="56">
        <f>'Absolut_vorl Erg_2014'!E31/'Prozent_vorl Erg_2014'!C31*100</f>
        <v>40.450405584489033</v>
      </c>
      <c r="F31" s="56">
        <f>'Absolut_vorl Erg_2014'!F31/'Prozent_vorl Erg_2014'!C31*100</f>
        <v>8.8093288652919277</v>
      </c>
      <c r="G31" s="56">
        <f>'Absolut_vorl Erg_2014'!G31/'Prozent_vorl Erg_2014'!C31*100</f>
        <v>3.8579061542487194</v>
      </c>
      <c r="H31" s="83">
        <f>'Absolut_vorl Erg_2014'!H31/'Prozent_vorl Erg_2014'!C31*100</f>
        <v>5.2637354289235345</v>
      </c>
      <c r="I31" s="83">
        <f>'Absolut_vorl Erg_2014'!I31/'Absolut_vorl Erg_2014'!C31*100</f>
        <v>0</v>
      </c>
      <c r="J31" s="84">
        <f>'Absolut_vorl Erg_2014'!J31/'Absolut_vorl Erg_2014'!C31*100</f>
        <v>7.8466460146364936</v>
      </c>
      <c r="L31" s="88">
        <f>'Absolut_vorl Erg_2014'!L31/'Absolut_vorl Erg_2014'!C$38*100</f>
        <v>0.1917806065085268</v>
      </c>
      <c r="M31" s="88">
        <f>'Absolut_vorl Erg_2014'!M31/'Absolut_vorl Erg_2014'!C$38*100</f>
        <v>0</v>
      </c>
    </row>
    <row r="32" spans="1:13" s="37" customFormat="1" ht="15" customHeight="1" x14ac:dyDescent="0.2">
      <c r="A32" s="53" t="s">
        <v>117</v>
      </c>
      <c r="B32" s="54">
        <f>'Absolut_vorl Erg_2014'!B32</f>
        <v>51.508943345678034</v>
      </c>
      <c r="C32" s="55">
        <f>'Absolut_vorl Erg_2014'!C32</f>
        <v>115725</v>
      </c>
      <c r="D32" s="56">
        <f>'Absolut_vorl Erg_2014'!D32/'Prozent_vorl Erg_2014'!C32*100</f>
        <v>36.385396413912289</v>
      </c>
      <c r="E32" s="56">
        <f>'Absolut_vorl Erg_2014'!E32/'Prozent_vorl Erg_2014'!C32*100</f>
        <v>35.722618276085548</v>
      </c>
      <c r="F32" s="56">
        <f>'Absolut_vorl Erg_2014'!F32/'Prozent_vorl Erg_2014'!C32*100</f>
        <v>8.8736228127025285</v>
      </c>
      <c r="G32" s="56">
        <f>'Absolut_vorl Erg_2014'!G32/'Prozent_vorl Erg_2014'!C32*100</f>
        <v>6.35299200691294</v>
      </c>
      <c r="H32" s="83">
        <f>'Absolut_vorl Erg_2014'!H32/'Prozent_vorl Erg_2014'!C32*100</f>
        <v>4.4268740548714627</v>
      </c>
      <c r="I32" s="83">
        <f>'Absolut_vorl Erg_2014'!I32/'Absolut_vorl Erg_2014'!C32*100</f>
        <v>0</v>
      </c>
      <c r="J32" s="84">
        <f>'Absolut_vorl Erg_2014'!J32/'Absolut_vorl Erg_2014'!C32*100</f>
        <v>8.2384964355152306</v>
      </c>
      <c r="L32" s="88">
        <f>'Absolut_vorl Erg_2014'!L32/'Absolut_vorl Erg_2014'!C$38*100</f>
        <v>0</v>
      </c>
      <c r="M32" s="88">
        <f>'Absolut_vorl Erg_2014'!M32/'Absolut_vorl Erg_2014'!C$38*100</f>
        <v>0.10563972733062341</v>
      </c>
    </row>
    <row r="33" spans="1:13" s="37" customFormat="1" ht="15" customHeight="1" x14ac:dyDescent="0.2">
      <c r="A33" s="53" t="s">
        <v>118</v>
      </c>
      <c r="B33" s="54">
        <f>'Absolut_vorl Erg_2014'!B33</f>
        <v>51.156505393260247</v>
      </c>
      <c r="C33" s="55">
        <f>'Absolut_vorl Erg_2014'!C33</f>
        <v>125274</v>
      </c>
      <c r="D33" s="56">
        <f>'Absolut_vorl Erg_2014'!D33/'Prozent_vorl Erg_2014'!C33*100</f>
        <v>42.906748407490781</v>
      </c>
      <c r="E33" s="56">
        <f>'Absolut_vorl Erg_2014'!E33/'Prozent_vorl Erg_2014'!C33*100</f>
        <v>27.93636349122723</v>
      </c>
      <c r="F33" s="56">
        <f>'Absolut_vorl Erg_2014'!F33/'Prozent_vorl Erg_2014'!C33*100</f>
        <v>7.5043504637833864</v>
      </c>
      <c r="G33" s="56">
        <f>'Absolut_vorl Erg_2014'!G33/'Prozent_vorl Erg_2014'!C33*100</f>
        <v>5.0832574995609621</v>
      </c>
      <c r="H33" s="80">
        <f>'Absolut_vorl Erg_2014'!H33/'Prozent_vorl Erg_2014'!C33*100</f>
        <v>3.2448872072417263</v>
      </c>
      <c r="I33" s="80">
        <f>'Absolut_vorl Erg_2014'!I33/'Absolut_vorl Erg_2014'!C33*100</f>
        <v>6.7699602471382718</v>
      </c>
      <c r="J33" s="84">
        <f>'Absolut_vorl Erg_2014'!J33/'Absolut_vorl Erg_2014'!C33*100</f>
        <v>6.554432683557641</v>
      </c>
      <c r="L33" s="88">
        <f>'Absolut_vorl Erg_2014'!L33/'Absolut_vorl Erg_2014'!C$38*100</f>
        <v>5.9345687845455901E-2</v>
      </c>
      <c r="M33" s="88">
        <f>'Absolut_vorl Erg_2014'!M33/'Absolut_vorl Erg_2014'!C$38*100</f>
        <v>0.13337841131562186</v>
      </c>
    </row>
    <row r="34" spans="1:13" s="37" customFormat="1" ht="15" customHeight="1" x14ac:dyDescent="0.2">
      <c r="A34" s="53" t="s">
        <v>119</v>
      </c>
      <c r="B34" s="54">
        <f>'Absolut_vorl Erg_2014'!B34</f>
        <v>55.990121114025783</v>
      </c>
      <c r="C34" s="55">
        <f>'Absolut_vorl Erg_2014'!C34</f>
        <v>197904</v>
      </c>
      <c r="D34" s="56">
        <f>'Absolut_vorl Erg_2014'!D34/'Prozent_vorl Erg_2014'!C34*100</f>
        <v>44.475099037917374</v>
      </c>
      <c r="E34" s="56">
        <f>'Absolut_vorl Erg_2014'!E34/'Prozent_vorl Erg_2014'!C34*100</f>
        <v>31.56934675398173</v>
      </c>
      <c r="F34" s="56">
        <f>'Absolut_vorl Erg_2014'!F34/'Prozent_vorl Erg_2014'!C34*100</f>
        <v>11.028074217802571</v>
      </c>
      <c r="G34" s="56">
        <f>'Absolut_vorl Erg_2014'!G34/'Prozent_vorl Erg_2014'!C34*100</f>
        <v>4.5158258549599806</v>
      </c>
      <c r="H34" s="83">
        <f>'Absolut_vorl Erg_2014'!H34/'Prozent_vorl Erg_2014'!C34*100</f>
        <v>3.7619249737246339</v>
      </c>
      <c r="I34" s="83">
        <f>'Absolut_vorl Erg_2014'!I34/'Absolut_vorl Erg_2014'!C34*100</f>
        <v>0</v>
      </c>
      <c r="J34" s="84">
        <f>'Absolut_vorl Erg_2014'!J34/'Absolut_vorl Erg_2014'!C34*100</f>
        <v>4.6497291616137115</v>
      </c>
      <c r="L34" s="88">
        <f>'Absolut_vorl Erg_2014'!L34/'Absolut_vorl Erg_2014'!C$38*100</f>
        <v>0</v>
      </c>
      <c r="M34" s="88">
        <f>'Absolut_vorl Erg_2014'!M34/'Absolut_vorl Erg_2014'!C$38*100</f>
        <v>0</v>
      </c>
    </row>
    <row r="35" spans="1:13" s="37" customFormat="1" ht="15" customHeight="1" x14ac:dyDescent="0.2">
      <c r="A35" s="53" t="s">
        <v>120</v>
      </c>
      <c r="B35" s="54">
        <f>'Absolut_vorl Erg_2014'!B35</f>
        <v>50.097905709270762</v>
      </c>
      <c r="C35" s="55">
        <f>'Absolut_vorl Erg_2014'!C35</f>
        <v>160072</v>
      </c>
      <c r="D35" s="56">
        <f>'Absolut_vorl Erg_2014'!D35/'Prozent_vorl Erg_2014'!C35*100</f>
        <v>29.422384926782946</v>
      </c>
      <c r="E35" s="56">
        <f>'Absolut_vorl Erg_2014'!E35/'Prozent_vorl Erg_2014'!C35*100</f>
        <v>41.856789444749865</v>
      </c>
      <c r="F35" s="56">
        <f>'Absolut_vorl Erg_2014'!F35/'Prozent_vorl Erg_2014'!C35*100</f>
        <v>11.226198210805139</v>
      </c>
      <c r="G35" s="56">
        <f>'Absolut_vorl Erg_2014'!G35/'Prozent_vorl Erg_2014'!C35*100</f>
        <v>3.4034684392023591</v>
      </c>
      <c r="H35" s="80">
        <f>'Absolut_vorl Erg_2014'!H35/'Prozent_vorl Erg_2014'!C35*100</f>
        <v>4.9540206906891902</v>
      </c>
      <c r="I35" s="80">
        <f>'Absolut_vorl Erg_2014'!I35/'Absolut_vorl Erg_2014'!C35*100</f>
        <v>2.6887900444799837</v>
      </c>
      <c r="J35" s="84">
        <f>'Absolut_vorl Erg_2014'!J35/'Absolut_vorl Erg_2014'!C35*100</f>
        <v>6.4483482432905195</v>
      </c>
      <c r="L35" s="88">
        <f>'Absolut_vorl Erg_2014'!L35/'Absolut_vorl Erg_2014'!C$38*100</f>
        <v>0.1522168146115562</v>
      </c>
      <c r="M35" s="88">
        <f>'Absolut_vorl Erg_2014'!M35/'Absolut_vorl Erg_2014'!C$38*100</f>
        <v>0</v>
      </c>
    </row>
    <row r="36" spans="1:13" s="37" customFormat="1" ht="15" customHeight="1" x14ac:dyDescent="0.2">
      <c r="A36" s="62" t="s">
        <v>121</v>
      </c>
      <c r="B36" s="63">
        <f>'Absolut_vorl Erg_2014'!B36</f>
        <v>55.389249615101413</v>
      </c>
      <c r="C36" s="55">
        <f>'Absolut_vorl Erg_2014'!C36</f>
        <v>122568</v>
      </c>
      <c r="D36" s="56">
        <f>'Absolut_vorl Erg_2014'!D36/'Prozent_vorl Erg_2014'!C36*100</f>
        <v>44.958716793942955</v>
      </c>
      <c r="E36" s="56">
        <f>'Absolut_vorl Erg_2014'!E36/'Prozent_vorl Erg_2014'!C36*100</f>
        <v>25.363879642320995</v>
      </c>
      <c r="F36" s="56">
        <f>'Absolut_vorl Erg_2014'!F36/'Prozent_vorl Erg_2014'!C36*100</f>
        <v>11.87096142549442</v>
      </c>
      <c r="G36" s="56">
        <f>'Absolut_vorl Erg_2014'!G36/'Prozent_vorl Erg_2014'!C36*100</f>
        <v>5.1514261471183342</v>
      </c>
      <c r="H36" s="83">
        <f>'Absolut_vorl Erg_2014'!H36/'Prozent_vorl Erg_2014'!C36*100</f>
        <v>2.948567325892566</v>
      </c>
      <c r="I36" s="83">
        <f>'Absolut_vorl Erg_2014'!I36/'Absolut_vorl Erg_2014'!C36*100</f>
        <v>0</v>
      </c>
      <c r="J36" s="84">
        <f>'Absolut_vorl Erg_2014'!J36/'Absolut_vorl Erg_2014'!C36*100</f>
        <v>9.7064486652307291</v>
      </c>
      <c r="L36" s="88">
        <f>'Absolut_vorl Erg_2014'!L36/'Absolut_vorl Erg_2014'!C$38*100</f>
        <v>6.2239065313278871E-2</v>
      </c>
      <c r="M36" s="88">
        <f>'Absolut_vorl Erg_2014'!M36/'Absolut_vorl Erg_2014'!C$38*100</f>
        <v>0.11435130948917735</v>
      </c>
    </row>
    <row r="37" spans="1:13" ht="18" customHeight="1" x14ac:dyDescent="0.2">
      <c r="A37" s="64" t="s">
        <v>122</v>
      </c>
      <c r="B37" s="65">
        <f>'Absolut_vorl Erg_2014'!B37</f>
        <v>51.570671529617805</v>
      </c>
      <c r="C37" s="60">
        <f>'Absolut_vorl Erg_2014'!C37</f>
        <v>2249028</v>
      </c>
      <c r="D37" s="61">
        <f>'Absolut_vorl Erg_2014'!D37/'Prozent_vorl Erg_2014'!C37*100</f>
        <v>42.013616549015843</v>
      </c>
      <c r="E37" s="61">
        <f>'Absolut_vorl Erg_2014'!E37/'Prozent_vorl Erg_2014'!C37*100</f>
        <v>31.440248854171671</v>
      </c>
      <c r="F37" s="61">
        <f>'Absolut_vorl Erg_2014'!F37/'Prozent_vorl Erg_2014'!C37*100</f>
        <v>9.792185779812435</v>
      </c>
      <c r="G37" s="61">
        <f>'Absolut_vorl Erg_2014'!G37/'Prozent_vorl Erg_2014'!C37*100</f>
        <v>4.4842483063794676</v>
      </c>
      <c r="H37" s="81">
        <f>'Absolut_vorl Erg_2014'!H37/'Prozent_vorl Erg_2014'!C37*100</f>
        <v>3.8225402262666361</v>
      </c>
      <c r="I37" s="81">
        <f>'Absolut_vorl Erg_2014'!I37/'Absolut_vorl Erg_2014'!C37*100</f>
        <v>1.8529782643879933</v>
      </c>
      <c r="J37" s="85">
        <f>'Absolut_vorl Erg_2014'!J37/'Absolut_vorl Erg_2014'!C37*100</f>
        <v>6.5941820199659595</v>
      </c>
      <c r="L37" s="88">
        <f>'Absolut_vorl Erg_2014'!L37/'Absolut_vorl Erg_2014'!C$38*100</f>
        <v>0.84873454047976615</v>
      </c>
      <c r="M37" s="88">
        <f>'Absolut_vorl Erg_2014'!M37/'Absolut_vorl Erg_2014'!C$38*100</f>
        <v>1.3623090410183432</v>
      </c>
    </row>
    <row r="38" spans="1:13" ht="18" customHeight="1" thickBot="1" x14ac:dyDescent="0.25">
      <c r="A38" s="66" t="s">
        <v>123</v>
      </c>
      <c r="B38" s="67">
        <f>'Absolut_vorl Erg_2014'!B38</f>
        <v>50.596336672605588</v>
      </c>
      <c r="C38" s="68">
        <f>'Absolut_vorl Erg_2014'!C38</f>
        <v>3179675</v>
      </c>
      <c r="D38" s="69">
        <f>'Absolut_vorl Erg_2014'!D38/'Prozent_vorl Erg_2014'!C38*100</f>
        <v>38.3509949916265</v>
      </c>
      <c r="E38" s="69">
        <f>'Absolut_vorl Erg_2014'!E38/'Prozent_vorl Erg_2014'!C38*100</f>
        <v>33.001454551172685</v>
      </c>
      <c r="F38" s="69">
        <f>'Absolut_vorl Erg_2014'!F38/'Prozent_vorl Erg_2014'!C38*100</f>
        <v>10.757891922916651</v>
      </c>
      <c r="G38" s="69">
        <f>'Absolut_vorl Erg_2014'!G38/'Prozent_vorl Erg_2014'!C38*100</f>
        <v>4.1383789223741418</v>
      </c>
      <c r="H38" s="82">
        <f>'Absolut_vorl Erg_2014'!H38/'Prozent_vorl Erg_2014'!C38*100</f>
        <v>4.4016133724358619</v>
      </c>
      <c r="I38" s="82">
        <f>'Absolut_vorl Erg_2014'!I38/'Absolut_vorl Erg_2014'!C38*100</f>
        <v>1.7744266316526061</v>
      </c>
      <c r="J38" s="87">
        <f>'Absolut_vorl Erg_2014'!J38/'Absolut_vorl Erg_2014'!C38*100</f>
        <v>7.5752396078215547</v>
      </c>
      <c r="L38" s="88">
        <f>'Absolut_vorl Erg_2014'!L38/'Absolut_vorl Erg_2014'!C$38*100</f>
        <v>1.4574445501505657</v>
      </c>
      <c r="M38" s="88">
        <f>'Absolut_vorl Erg_2014'!M38/'Absolut_vorl Erg_2014'!C$38*100</f>
        <v>2.1629569059730946</v>
      </c>
    </row>
    <row r="39" spans="1:13" ht="15" customHeight="1" thickTop="1" x14ac:dyDescent="0.2">
      <c r="A39" s="70" t="s">
        <v>124</v>
      </c>
      <c r="B39" s="71"/>
      <c r="C39" s="72"/>
      <c r="D39" s="73"/>
      <c r="E39" s="73"/>
      <c r="F39" s="73"/>
      <c r="G39" s="73"/>
      <c r="H39" s="73"/>
      <c r="I39" s="154"/>
      <c r="J39" s="74"/>
      <c r="L39" s="79"/>
      <c r="M39" s="88"/>
    </row>
    <row r="40" spans="1:13" ht="15" customHeight="1" x14ac:dyDescent="0.2">
      <c r="A40" s="89" t="s">
        <v>136</v>
      </c>
      <c r="B40" s="90">
        <f>'Absolut_vorl Erg_2014'!B40</f>
        <v>49.473937999704432</v>
      </c>
      <c r="C40" s="91">
        <f>'Absolut_vorl Erg_2014'!C40</f>
        <v>3715349</v>
      </c>
      <c r="D40" s="92">
        <f>'Absolut_vorl Erg_2014'!D40/'Prozent_vorl Erg_2014'!C40*100</f>
        <v>37.10617764306933</v>
      </c>
      <c r="E40" s="92">
        <f>'Absolut_vorl Erg_2014'!E40/'Prozent_vorl Erg_2014'!C40*100</f>
        <v>29.771308159744887</v>
      </c>
      <c r="F40" s="92">
        <f>'Absolut_vorl Erg_2014'!F40/'Prozent_vorl Erg_2014'!C40*100</f>
        <v>12.429464903566261</v>
      </c>
      <c r="G40" s="92">
        <f>'Absolut_vorl Erg_2014'!G40/'Prozent_vorl Erg_2014'!C40*100</f>
        <v>5.2807959629095409</v>
      </c>
      <c r="H40" s="92">
        <f>'Absolut_vorl Erg_2014'!H40/'Prozent_vorl Erg_2014'!C40*100</f>
        <v>4.8388993873792208</v>
      </c>
      <c r="I40" s="181" t="s">
        <v>202</v>
      </c>
      <c r="J40" s="84">
        <f>'Absolut_vorl Erg_2014'!J40/'Absolut_vorl Erg_2014'!C40*100</f>
        <v>10.862075137490448</v>
      </c>
      <c r="L40" s="79"/>
      <c r="M40" s="88"/>
    </row>
    <row r="41" spans="1:13" ht="15" customHeight="1" x14ac:dyDescent="0.2">
      <c r="A41" s="75" t="s">
        <v>142</v>
      </c>
      <c r="B41" s="76">
        <f>'Absolut_vorl Erg_2014'!B41</f>
        <v>49.985529485138223</v>
      </c>
      <c r="C41" s="77">
        <f>C40+C38</f>
        <v>6895024</v>
      </c>
      <c r="D41" s="78">
        <f>'Absolut_vorl Erg_2014'!D41/'Prozent_vorl Erg_2014'!C41*100</f>
        <v>37.680231424865234</v>
      </c>
      <c r="E41" s="78">
        <f>'Absolut_vorl Erg_2014'!E41/'Prozent_vorl Erg_2014'!C41*100</f>
        <v>31.260906415989272</v>
      </c>
      <c r="F41" s="78">
        <f>'Absolut_vorl Erg_2014'!F41/'Prozent_vorl Erg_2014'!C41*100</f>
        <v>11.658610615423529</v>
      </c>
      <c r="G41" s="78">
        <f>'Absolut_vorl Erg_2014'!G41/'Prozent_vorl Erg_2014'!C41*100</f>
        <v>4.7539645982378014</v>
      </c>
      <c r="H41" s="78">
        <f>'Absolut_vorl Erg_2014'!H41/'Prozent_vorl Erg_2014'!C41*100</f>
        <v>4.6372427420122104</v>
      </c>
      <c r="I41" s="180" t="s">
        <v>202</v>
      </c>
      <c r="J41" s="155">
        <f>'Absolut_vorl Erg_2014'!J41/'Absolut_vorl Erg_2014'!C41*100</f>
        <v>9.3463343999962873</v>
      </c>
      <c r="L41" s="79"/>
      <c r="M41" s="88"/>
    </row>
    <row r="42" spans="1:13" s="3" customFormat="1" ht="5.0999999999999996" customHeight="1" x14ac:dyDescent="0.2">
      <c r="A42" s="2"/>
      <c r="B42" s="30"/>
      <c r="C42" s="30"/>
      <c r="D42" s="30"/>
      <c r="E42" s="30"/>
      <c r="F42" s="30"/>
      <c r="G42" s="30"/>
      <c r="H42" s="30"/>
      <c r="I42" s="30"/>
      <c r="J42" s="30"/>
    </row>
    <row r="43" spans="1:13" s="3" customFormat="1" ht="12" customHeight="1" x14ac:dyDescent="0.2">
      <c r="A43" s="31" t="s">
        <v>201</v>
      </c>
      <c r="B43" s="32"/>
      <c r="C43" s="32"/>
      <c r="D43" s="30"/>
      <c r="E43" s="30"/>
      <c r="F43" s="30"/>
      <c r="G43" s="30"/>
      <c r="H43" s="30"/>
      <c r="I43" s="30"/>
      <c r="J43" s="30"/>
    </row>
    <row r="44" spans="1:13" s="3" customFormat="1" x14ac:dyDescent="0.2">
      <c r="A44" s="31" t="s">
        <v>245</v>
      </c>
      <c r="B44" s="31"/>
      <c r="C44" s="31"/>
      <c r="D44" s="120"/>
      <c r="E44" s="120"/>
      <c r="F44" s="120"/>
      <c r="G44" s="120"/>
      <c r="H44" s="120"/>
      <c r="I44" s="120"/>
    </row>
    <row r="45" spans="1:13" s="3" customFormat="1" ht="3.75" customHeight="1" x14ac:dyDescent="0.2">
      <c r="A45" s="31"/>
      <c r="B45" s="31"/>
      <c r="C45" s="31"/>
      <c r="D45" s="120"/>
      <c r="E45" s="120"/>
      <c r="F45" s="120"/>
      <c r="G45" s="120"/>
      <c r="H45" s="120"/>
      <c r="I45" s="120"/>
    </row>
    <row r="46" spans="1:13" s="3" customFormat="1" x14ac:dyDescent="0.2">
      <c r="A46" s="32" t="s">
        <v>125</v>
      </c>
      <c r="B46" s="31"/>
      <c r="C46" s="121"/>
      <c r="D46" s="121"/>
      <c r="E46" s="121"/>
      <c r="F46" s="121"/>
      <c r="G46" s="121"/>
      <c r="H46" s="121"/>
      <c r="I46" s="121"/>
      <c r="J46" s="121"/>
    </row>
    <row r="52" spans="4:8" x14ac:dyDescent="0.2">
      <c r="D52" s="79"/>
      <c r="E52" s="79"/>
      <c r="F52" s="79"/>
      <c r="G52" s="79"/>
      <c r="H52" s="79"/>
    </row>
  </sheetData>
  <mergeCells count="13">
    <mergeCell ref="L7:L8"/>
    <mergeCell ref="M7:M8"/>
    <mergeCell ref="J7:J8"/>
    <mergeCell ref="A6:A8"/>
    <mergeCell ref="B6:B8"/>
    <mergeCell ref="C6:C8"/>
    <mergeCell ref="D6:J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opLeftCell="A25" zoomScaleNormal="100" workbookViewId="0">
      <selection activeCell="F51" sqref="F51"/>
    </sheetView>
  </sheetViews>
  <sheetFormatPr baseColWidth="10" defaultRowHeight="12.75" x14ac:dyDescent="0.2"/>
  <cols>
    <col min="1" max="1" width="21" style="33" customWidth="1"/>
    <col min="2" max="2" width="9.5703125" style="33" customWidth="1"/>
    <col min="3" max="3" width="11.140625" style="33" customWidth="1"/>
    <col min="4" max="10" width="11.85546875" style="33" customWidth="1"/>
    <col min="11" max="12" width="11.42578125" style="33"/>
    <col min="13" max="13" width="12.5703125" style="33" bestFit="1" customWidth="1"/>
    <col min="14" max="16384" width="11.42578125" style="33"/>
  </cols>
  <sheetData>
    <row r="1" spans="1:13" x14ac:dyDescent="0.2">
      <c r="A1" s="51" t="s">
        <v>88</v>
      </c>
    </row>
    <row r="3" spans="1:13" x14ac:dyDescent="0.2">
      <c r="A3" s="51" t="s">
        <v>126</v>
      </c>
    </row>
    <row r="4" spans="1:13" x14ac:dyDescent="0.2">
      <c r="A4" s="52" t="s">
        <v>134</v>
      </c>
    </row>
    <row r="5" spans="1:13" ht="5.0999999999999996" customHeight="1" x14ac:dyDescent="0.2">
      <c r="A5" s="52"/>
    </row>
    <row r="6" spans="1:13" ht="18" customHeight="1" x14ac:dyDescent="0.2">
      <c r="A6" s="465" t="s">
        <v>90</v>
      </c>
      <c r="B6" s="468" t="s">
        <v>91</v>
      </c>
      <c r="C6" s="468" t="s">
        <v>92</v>
      </c>
      <c r="D6" s="471" t="s">
        <v>135</v>
      </c>
      <c r="E6" s="472"/>
      <c r="F6" s="472"/>
      <c r="G6" s="472"/>
      <c r="H6" s="472"/>
      <c r="I6" s="472"/>
      <c r="J6" s="473"/>
    </row>
    <row r="7" spans="1:13" ht="28.5" customHeight="1" x14ac:dyDescent="0.2">
      <c r="A7" s="466"/>
      <c r="B7" s="469"/>
      <c r="C7" s="469"/>
      <c r="D7" s="463" t="s">
        <v>6</v>
      </c>
      <c r="E7" s="463" t="s">
        <v>7</v>
      </c>
      <c r="F7" s="463" t="s">
        <v>94</v>
      </c>
      <c r="G7" s="463" t="s">
        <v>9</v>
      </c>
      <c r="H7" s="463" t="s">
        <v>10</v>
      </c>
      <c r="I7" s="468" t="s">
        <v>200</v>
      </c>
      <c r="J7" s="463" t="s">
        <v>96</v>
      </c>
    </row>
    <row r="8" spans="1:13" ht="28.5" customHeight="1" x14ac:dyDescent="0.2">
      <c r="A8" s="467"/>
      <c r="B8" s="470"/>
      <c r="C8" s="470"/>
      <c r="D8" s="464"/>
      <c r="E8" s="464"/>
      <c r="F8" s="464"/>
      <c r="G8" s="464"/>
      <c r="H8" s="464"/>
      <c r="I8" s="470"/>
      <c r="J8" s="464"/>
    </row>
    <row r="9" spans="1:13" s="37" customFormat="1" ht="15" customHeight="1" x14ac:dyDescent="0.2">
      <c r="A9" s="53" t="s">
        <v>97</v>
      </c>
      <c r="B9" s="54">
        <f>'Absolut_endg Erg_2009'!B9</f>
        <v>52.855247793726321</v>
      </c>
      <c r="C9" s="55">
        <f>'Absolut_endg Erg_2009'!C9</f>
        <v>131447</v>
      </c>
      <c r="D9" s="56">
        <f>'Absolut_endg Erg_2009'!D9/'Prozent_endg Erg_2009'!C9*100</f>
        <v>33.221754775689064</v>
      </c>
      <c r="E9" s="56">
        <f>'Absolut_endg Erg_2009'!E9/'Prozent_endg Erg_2009'!C9*100</f>
        <v>30.255540255768487</v>
      </c>
      <c r="F9" s="56">
        <f>'Absolut_endg Erg_2009'!F9/'Prozent_endg Erg_2009'!C9*100</f>
        <v>17.247255547863396</v>
      </c>
      <c r="G9" s="56">
        <f>'Absolut_endg Erg_2009'!G9/'Prozent_endg Erg_2009'!C9*100</f>
        <v>5.6083440474107435</v>
      </c>
      <c r="H9" s="57">
        <f>'Absolut_endg Erg_2009'!H9/'Prozent_endg Erg_2009'!C9*100</f>
        <v>5.7376737392256949</v>
      </c>
      <c r="I9" s="80">
        <f>'Absolut_endg Erg_2009'!I9/'Absolut_endg Erg_2009'!C9*100</f>
        <v>5.2576323537243148</v>
      </c>
      <c r="J9" s="84">
        <f>'Absolut_endg Erg_2009'!J9/'Absolut_endg Erg_2009'!C9*100</f>
        <v>2.6717992803183033</v>
      </c>
      <c r="L9" s="88"/>
      <c r="M9" s="88"/>
    </row>
    <row r="10" spans="1:13" s="37" customFormat="1" ht="15" customHeight="1" x14ac:dyDescent="0.2">
      <c r="A10" s="53" t="s">
        <v>98</v>
      </c>
      <c r="B10" s="54">
        <f>'Absolut_endg Erg_2009'!B10</f>
        <v>49.482117904881264</v>
      </c>
      <c r="C10" s="55">
        <f>'Absolut_endg Erg_2009'!C10</f>
        <v>145025</v>
      </c>
      <c r="D10" s="56">
        <f>'Absolut_endg Erg_2009'!D10/'Prozent_endg Erg_2009'!C10*100</f>
        <v>27.353214962937422</v>
      </c>
      <c r="E10" s="56">
        <f>'Absolut_endg Erg_2009'!E10/'Prozent_endg Erg_2009'!C10*100</f>
        <v>38.927771073952769</v>
      </c>
      <c r="F10" s="56">
        <f>'Absolut_endg Erg_2009'!F10/'Prozent_endg Erg_2009'!C10*100</f>
        <v>12.388898465781761</v>
      </c>
      <c r="G10" s="56">
        <f>'Absolut_endg Erg_2009'!G10/'Prozent_endg Erg_2009'!C10*100</f>
        <v>7.6566109291501467</v>
      </c>
      <c r="H10" s="57">
        <f>'Absolut_endg Erg_2009'!H10/'Prozent_endg Erg_2009'!C10*100</f>
        <v>6.9270815376659201</v>
      </c>
      <c r="I10" s="83">
        <v>0</v>
      </c>
      <c r="J10" s="84">
        <f>'Absolut_endg Erg_2009'!J10/'Absolut_endg Erg_2009'!C10*100</f>
        <v>6.7464230305119806</v>
      </c>
      <c r="L10" s="88"/>
      <c r="M10" s="88"/>
    </row>
    <row r="11" spans="1:13" s="37" customFormat="1" ht="15" customHeight="1" x14ac:dyDescent="0.2">
      <c r="A11" s="53" t="s">
        <v>99</v>
      </c>
      <c r="B11" s="54">
        <f>'Absolut_endg Erg_2009'!B11</f>
        <v>51.805048453792658</v>
      </c>
      <c r="C11" s="55">
        <f>'Absolut_endg Erg_2009'!C11</f>
        <v>48433</v>
      </c>
      <c r="D11" s="56">
        <f>'Absolut_endg Erg_2009'!D11/'Prozent_endg Erg_2009'!C11*100</f>
        <v>28.476452005863774</v>
      </c>
      <c r="E11" s="56">
        <f>'Absolut_endg Erg_2009'!E11/'Prozent_endg Erg_2009'!C11*100</f>
        <v>42.177853942559821</v>
      </c>
      <c r="F11" s="56">
        <f>'Absolut_endg Erg_2009'!F11/'Prozent_endg Erg_2009'!C11*100</f>
        <v>6.2333532921768215</v>
      </c>
      <c r="G11" s="56">
        <f>'Absolut_endg Erg_2009'!G11/'Prozent_endg Erg_2009'!C11*100</f>
        <v>5.4177936530877702</v>
      </c>
      <c r="H11" s="57">
        <f>'Absolut_endg Erg_2009'!H11/'Prozent_endg Erg_2009'!C11*100</f>
        <v>4.55474573121632</v>
      </c>
      <c r="I11" s="80">
        <f>'Absolut_endg Erg_2009'!I11/'Absolut_endg Erg_2009'!C11*100</f>
        <v>1.1108128755187578</v>
      </c>
      <c r="J11" s="84">
        <f>'Absolut_endg Erg_2009'!J11/'Absolut_endg Erg_2009'!C11*100</f>
        <v>12.028988499576734</v>
      </c>
      <c r="L11" s="88"/>
      <c r="M11" s="88"/>
    </row>
    <row r="12" spans="1:13" s="37" customFormat="1" ht="15" customHeight="1" x14ac:dyDescent="0.2">
      <c r="A12" s="53" t="s">
        <v>100</v>
      </c>
      <c r="B12" s="54">
        <f>'Absolut_endg Erg_2009'!B12</f>
        <v>32.726338382887484</v>
      </c>
      <c r="C12" s="55">
        <f>'Absolut_endg Erg_2009'!C12</f>
        <v>145495</v>
      </c>
      <c r="D12" s="56">
        <f>'Absolut_endg Erg_2009'!D12/'Prozent_endg Erg_2009'!C12*100</f>
        <v>27.231176329083475</v>
      </c>
      <c r="E12" s="56">
        <f>'Absolut_endg Erg_2009'!E12/'Prozent_endg Erg_2009'!C12*100</f>
        <v>43.727963160246055</v>
      </c>
      <c r="F12" s="56">
        <f>'Absolut_endg Erg_2009'!F12/'Prozent_endg Erg_2009'!C12*100</f>
        <v>17.239080380769099</v>
      </c>
      <c r="G12" s="56">
        <f>'Absolut_endg Erg_2009'!G12/'Prozent_endg Erg_2009'!C12*100</f>
        <v>2.5698477610914465</v>
      </c>
      <c r="H12" s="57">
        <f>'Absolut_endg Erg_2009'!H12/'Prozent_endg Erg_2009'!C12*100</f>
        <v>3.4860304477817108</v>
      </c>
      <c r="I12" s="80">
        <f>'Absolut_endg Erg_2009'!I12/'Absolut_endg Erg_2009'!C12*100</f>
        <v>1.8969724045499843</v>
      </c>
      <c r="J12" s="84">
        <f>'Absolut_endg Erg_2009'!J12/'Absolut_endg Erg_2009'!C12*100</f>
        <v>3.8489295164782291</v>
      </c>
      <c r="L12" s="88"/>
      <c r="M12" s="88"/>
    </row>
    <row r="13" spans="1:13" s="37" customFormat="1" ht="15" customHeight="1" x14ac:dyDescent="0.2">
      <c r="A13" s="53" t="s">
        <v>101</v>
      </c>
      <c r="B13" s="54">
        <f>'Absolut_endg Erg_2009'!B13</f>
        <v>45.764739735570735</v>
      </c>
      <c r="C13" s="55">
        <f>'Absolut_endg Erg_2009'!C13</f>
        <v>88973</v>
      </c>
      <c r="D13" s="56">
        <f>'Absolut_endg Erg_2009'!D13/'Prozent_endg Erg_2009'!C13*100</f>
        <v>22.529306643588505</v>
      </c>
      <c r="E13" s="56">
        <f>'Absolut_endg Erg_2009'!E13/'Prozent_endg Erg_2009'!C13*100</f>
        <v>50.388320052150647</v>
      </c>
      <c r="F13" s="56">
        <f>'Absolut_endg Erg_2009'!F13/'Prozent_endg Erg_2009'!C13*100</f>
        <v>6.3929506704281076</v>
      </c>
      <c r="G13" s="56">
        <f>'Absolut_endg Erg_2009'!G13/'Prozent_endg Erg_2009'!C13*100</f>
        <v>4.4642756791386153</v>
      </c>
      <c r="H13" s="57">
        <f>'Absolut_endg Erg_2009'!H13/'Prozent_endg Erg_2009'!C13*100</f>
        <v>5.4724466973126678</v>
      </c>
      <c r="I13" s="83">
        <f>'Absolut_endg Erg_2009'!I13/'Absolut_endg Erg_2009'!C13*100</f>
        <v>0</v>
      </c>
      <c r="J13" s="84">
        <f>'Absolut_endg Erg_2009'!J13/'Absolut_endg Erg_2009'!C13*100</f>
        <v>10.752700257381454</v>
      </c>
      <c r="L13" s="88"/>
      <c r="M13" s="88"/>
    </row>
    <row r="14" spans="1:13" s="37" customFormat="1" ht="15" customHeight="1" x14ac:dyDescent="0.2">
      <c r="A14" s="53" t="s">
        <v>102</v>
      </c>
      <c r="B14" s="54">
        <f>'Absolut_endg Erg_2009'!B14</f>
        <v>45.694465389835621</v>
      </c>
      <c r="C14" s="55">
        <f>'Absolut_endg Erg_2009'!C14</f>
        <v>68301</v>
      </c>
      <c r="D14" s="56">
        <f>'Absolut_endg Erg_2009'!D14/'Prozent_endg Erg_2009'!C14*100</f>
        <v>33.295266540753431</v>
      </c>
      <c r="E14" s="56">
        <f>'Absolut_endg Erg_2009'!E14/'Prozent_endg Erg_2009'!C14*100</f>
        <v>29.308502071711978</v>
      </c>
      <c r="F14" s="56">
        <f>'Absolut_endg Erg_2009'!F14/'Prozent_endg Erg_2009'!C14*100</f>
        <v>11.85926999604691</v>
      </c>
      <c r="G14" s="56">
        <f>'Absolut_endg Erg_2009'!G14/'Prozent_endg Erg_2009'!C14*100</f>
        <v>7.5723635085869905</v>
      </c>
      <c r="H14" s="57">
        <f>'Absolut_endg Erg_2009'!H14/'Prozent_endg Erg_2009'!C14*100</f>
        <v>4.1024289541880794</v>
      </c>
      <c r="I14" s="80">
        <f>'Absolut_endg Erg_2009'!I14/'Absolut_endg Erg_2009'!C14*100</f>
        <v>3.6017042210216546</v>
      </c>
      <c r="J14" s="84">
        <f>'Absolut_endg Erg_2009'!J14/'Absolut_endg Erg_2009'!C14*100</f>
        <v>10.260464707690955</v>
      </c>
      <c r="L14" s="88"/>
      <c r="M14" s="88"/>
    </row>
    <row r="15" spans="1:13" s="37" customFormat="1" ht="15" customHeight="1" x14ac:dyDescent="0.2">
      <c r="A15" s="53" t="s">
        <v>103</v>
      </c>
      <c r="B15" s="54">
        <f>'Absolut_endg Erg_2009'!B15</f>
        <v>52.186119665155118</v>
      </c>
      <c r="C15" s="55">
        <f>'Absolut_endg Erg_2009'!C15</f>
        <v>69915</v>
      </c>
      <c r="D15" s="56">
        <f>'Absolut_endg Erg_2009'!D15/'Prozent_endg Erg_2009'!C15*100</f>
        <v>46.97275262819138</v>
      </c>
      <c r="E15" s="56">
        <f>'Absolut_endg Erg_2009'!E15/'Prozent_endg Erg_2009'!C15*100</f>
        <v>32.279196166773936</v>
      </c>
      <c r="F15" s="56">
        <f>'Absolut_endg Erg_2009'!F15/'Prozent_endg Erg_2009'!C15*100</f>
        <v>8.162769076736037</v>
      </c>
      <c r="G15" s="56">
        <f>'Absolut_endg Erg_2009'!G15/'Prozent_endg Erg_2009'!C15*100</f>
        <v>5.7054995351498246</v>
      </c>
      <c r="H15" s="57">
        <f>'Absolut_endg Erg_2009'!H15/'Prozent_endg Erg_2009'!C15*100</f>
        <v>4.7028534649216907</v>
      </c>
      <c r="I15" s="80">
        <f>'Absolut_endg Erg_2009'!I15/'Absolut_endg Erg_2009'!C15*100</f>
        <v>0.8939426446399199</v>
      </c>
      <c r="J15" s="84">
        <f>'Absolut_endg Erg_2009'!J15/'Absolut_endg Erg_2009'!C15*100</f>
        <v>1.2829864835872129</v>
      </c>
      <c r="L15" s="88"/>
      <c r="M15" s="88"/>
    </row>
    <row r="16" spans="1:13" s="37" customFormat="1" ht="16.899999999999999" customHeight="1" x14ac:dyDescent="0.2">
      <c r="A16" s="53" t="s">
        <v>104</v>
      </c>
      <c r="B16" s="54">
        <f>'Absolut_endg Erg_2009'!B16</f>
        <v>45.155669051691596</v>
      </c>
      <c r="C16" s="55">
        <f>'Absolut_endg Erg_2009'!C16</f>
        <v>55058</v>
      </c>
      <c r="D16" s="56">
        <f>'Absolut_endg Erg_2009'!D16/'Prozent_endg Erg_2009'!C16*100</f>
        <v>25.890878709724291</v>
      </c>
      <c r="E16" s="56">
        <f>'Absolut_endg Erg_2009'!E16/'Prozent_endg Erg_2009'!C16*100</f>
        <v>45.448436194558468</v>
      </c>
      <c r="F16" s="57">
        <f>'Absolut_endg Erg_2009'!F16/'Prozent_endg Erg_2009'!C16*100</f>
        <v>9.3301609212103607</v>
      </c>
      <c r="G16" s="56">
        <f>'Absolut_endg Erg_2009'!G16/'Prozent_endg Erg_2009'!C16*100</f>
        <v>6.3987068182643752</v>
      </c>
      <c r="H16" s="57">
        <f>'Absolut_endg Erg_2009'!H16/'Prozent_endg Erg_2009'!C16*100</f>
        <v>7.4430600457699159</v>
      </c>
      <c r="I16" s="83">
        <f>'Absolut_endg Erg_2009'!I16/'Absolut_endg Erg_2009'!C16*100</f>
        <v>0</v>
      </c>
      <c r="J16" s="84">
        <f>'Absolut_endg Erg_2009'!J16/'Absolut_endg Erg_2009'!C16*100</f>
        <v>5.4887573104725922</v>
      </c>
      <c r="L16" s="88"/>
      <c r="M16" s="88"/>
    </row>
    <row r="17" spans="1:13" s="37" customFormat="1" ht="15" customHeight="1" x14ac:dyDescent="0.2">
      <c r="A17" s="53" t="s">
        <v>105</v>
      </c>
      <c r="B17" s="54">
        <f>'Absolut_endg Erg_2009'!B17</f>
        <v>58.237782929931711</v>
      </c>
      <c r="C17" s="55">
        <f>'Absolut_endg Erg_2009'!C17</f>
        <v>128294</v>
      </c>
      <c r="D17" s="56">
        <f>'Absolut_endg Erg_2009'!D17/'Prozent_endg Erg_2009'!C17*100</f>
        <v>39.203703992392477</v>
      </c>
      <c r="E17" s="56">
        <f>'Absolut_endg Erg_2009'!E17/'Prozent_endg Erg_2009'!C17*100</f>
        <v>24.995712971767968</v>
      </c>
      <c r="F17" s="56">
        <f>'Absolut_endg Erg_2009'!F17/'Prozent_endg Erg_2009'!C17*100</f>
        <v>19.356322197452723</v>
      </c>
      <c r="G17" s="56">
        <f>'Absolut_endg Erg_2009'!G17/'Prozent_endg Erg_2009'!C17*100</f>
        <v>8.9700219807629349</v>
      </c>
      <c r="H17" s="57">
        <f>'Absolut_endg Erg_2009'!H17/'Prozent_endg Erg_2009'!C17*100</f>
        <v>3.3469998596972577</v>
      </c>
      <c r="I17" s="80">
        <f>'Absolut_endg Erg_2009'!I17/'Absolut_endg Erg_2009'!C17*100</f>
        <v>1.6828534459912388</v>
      </c>
      <c r="J17" s="84">
        <f>'Absolut_endg Erg_2009'!J17/'Absolut_endg Erg_2009'!C17*100</f>
        <v>2.4443855519353983</v>
      </c>
      <c r="L17" s="88"/>
      <c r="M17" s="88"/>
    </row>
    <row r="18" spans="1:13" s="37" customFormat="1" ht="18" customHeight="1" x14ac:dyDescent="0.2">
      <c r="A18" s="58" t="s">
        <v>106</v>
      </c>
      <c r="B18" s="59">
        <f>'Absolut_endg Erg_2009'!B18</f>
        <v>46.352835698682881</v>
      </c>
      <c r="C18" s="60">
        <f>'Absolut_endg Erg_2009'!C18</f>
        <v>880941</v>
      </c>
      <c r="D18" s="61">
        <f>'Absolut_endg Erg_2009'!D18/'Prozent_endg Erg_2009'!C18*100</f>
        <v>31.435476382640836</v>
      </c>
      <c r="E18" s="61">
        <f>'Absolut_endg Erg_2009'!E18/'Prozent_endg Erg_2009'!C18*100</f>
        <v>36.867849265728353</v>
      </c>
      <c r="F18" s="61">
        <f>'Absolut_endg Erg_2009'!F18/'Prozent_endg Erg_2009'!C18*100</f>
        <v>13.417924696432564</v>
      </c>
      <c r="G18" s="61">
        <f>'Absolut_endg Erg_2009'!G18/'Prozent_endg Erg_2009'!C18*100</f>
        <v>6.0166344851698357</v>
      </c>
      <c r="H18" s="61">
        <f>'Absolut_endg Erg_2009'!H18/'Prozent_endg Erg_2009'!C18*100</f>
        <v>5.0192918708517373</v>
      </c>
      <c r="I18" s="81">
        <f>'Absolut_endg Erg_2009'!I18/'Absolut_endg Erg_2009'!C18*100</f>
        <v>1.7541469860070085</v>
      </c>
      <c r="J18" s="85">
        <f>'Absolut_endg Erg_2009'!J18/'Absolut_endg Erg_2009'!C18*100</f>
        <v>5.488676313169667</v>
      </c>
      <c r="L18" s="88"/>
      <c r="M18" s="88"/>
    </row>
    <row r="19" spans="1:13" s="37" customFormat="1" ht="15" customHeight="1" x14ac:dyDescent="0.2">
      <c r="A19" s="53" t="s">
        <v>107</v>
      </c>
      <c r="B19" s="54">
        <f>'Absolut_endg Erg_2009'!B19</f>
        <v>59.127998443829412</v>
      </c>
      <c r="C19" s="55">
        <f>'Absolut_endg Erg_2009'!C19</f>
        <v>169381</v>
      </c>
      <c r="D19" s="56">
        <f>'Absolut_endg Erg_2009'!D19/'Prozent_endg Erg_2009'!C19*100</f>
        <v>49.539204515264402</v>
      </c>
      <c r="E19" s="56">
        <f>'Absolut_endg Erg_2009'!E19/'Prozent_endg Erg_2009'!C19*100</f>
        <v>21.892065816118691</v>
      </c>
      <c r="F19" s="56">
        <f>'Absolut_endg Erg_2009'!F19/'Prozent_endg Erg_2009'!C19*100</f>
        <v>8.258305240847557</v>
      </c>
      <c r="G19" s="56">
        <f>'Absolut_endg Erg_2009'!G19/'Prozent_endg Erg_2009'!C19*100</f>
        <v>8.7766632621132246</v>
      </c>
      <c r="H19" s="57">
        <f>'Absolut_endg Erg_2009'!H19/'Prozent_endg Erg_2009'!C19*100</f>
        <v>2.4748938782980381</v>
      </c>
      <c r="I19" s="83">
        <f>'Absolut_endg Erg_2009'!I19/'Absolut_endg Erg_2009'!C19*100</f>
        <v>0</v>
      </c>
      <c r="J19" s="84">
        <f>'Absolut_endg Erg_2009'!J19/'Absolut_endg Erg_2009'!C19*100</f>
        <v>9.0588672873580851</v>
      </c>
      <c r="L19" s="88"/>
      <c r="M19" s="88"/>
    </row>
    <row r="20" spans="1:13" s="37" customFormat="1" ht="15" customHeight="1" x14ac:dyDescent="0.2">
      <c r="A20" s="53" t="s">
        <v>108</v>
      </c>
      <c r="B20" s="54">
        <f>'Absolut_endg Erg_2009'!B20</f>
        <v>61.744332493702771</v>
      </c>
      <c r="C20" s="55">
        <f>'Absolut_endg Erg_2009'!C20</f>
        <v>108294</v>
      </c>
      <c r="D20" s="56">
        <f>'Absolut_endg Erg_2009'!D20/'Prozent_endg Erg_2009'!C20*100</f>
        <v>50.079413448575174</v>
      </c>
      <c r="E20" s="56">
        <f>'Absolut_endg Erg_2009'!E20/'Prozent_endg Erg_2009'!C20*100</f>
        <v>21.836851533787652</v>
      </c>
      <c r="F20" s="56">
        <f>'Absolut_endg Erg_2009'!F20/'Prozent_endg Erg_2009'!C20*100</f>
        <v>10.894417049882726</v>
      </c>
      <c r="G20" s="56">
        <f>'Absolut_endg Erg_2009'!G20/'Prozent_endg Erg_2009'!C20*100</f>
        <v>9.5379245387556093</v>
      </c>
      <c r="H20" s="57">
        <f>'Absolut_endg Erg_2009'!H20/'Prozent_endg Erg_2009'!C20*100</f>
        <v>2.7545385709272905</v>
      </c>
      <c r="I20" s="83">
        <f>'Absolut_endg Erg_2009'!I20/'Absolut_endg Erg_2009'!C20*100</f>
        <v>0</v>
      </c>
      <c r="J20" s="84">
        <f>'Absolut_endg Erg_2009'!J20/'Absolut_endg Erg_2009'!C20*100</f>
        <v>4.8968548580715465</v>
      </c>
      <c r="L20" s="88"/>
      <c r="M20" s="88"/>
    </row>
    <row r="21" spans="1:13" s="37" customFormat="1" ht="15" customHeight="1" x14ac:dyDescent="0.2">
      <c r="A21" s="53" t="s">
        <v>81</v>
      </c>
      <c r="B21" s="54">
        <f>'Absolut_endg Erg_2009'!B21</f>
        <v>54.807368729578045</v>
      </c>
      <c r="C21" s="55">
        <f>'Absolut_endg Erg_2009'!C21</f>
        <v>148528</v>
      </c>
      <c r="D21" s="56">
        <f>'Absolut_endg Erg_2009'!D21/'Prozent_endg Erg_2009'!C21*100</f>
        <v>29.422061833459011</v>
      </c>
      <c r="E21" s="56">
        <f>'Absolut_endg Erg_2009'!E21/'Prozent_endg Erg_2009'!C21*100</f>
        <v>38.766427878918449</v>
      </c>
      <c r="F21" s="56">
        <f>'Absolut_endg Erg_2009'!F21/'Prozent_endg Erg_2009'!C21*100</f>
        <v>12.819131746202736</v>
      </c>
      <c r="G21" s="56">
        <f>'Absolut_endg Erg_2009'!G21/'Prozent_endg Erg_2009'!C21*100</f>
        <v>8.569427986642248</v>
      </c>
      <c r="H21" s="57">
        <f>'Absolut_endg Erg_2009'!H21/'Prozent_endg Erg_2009'!C21*100</f>
        <v>5.3027038672842828</v>
      </c>
      <c r="I21" s="80">
        <f>'Absolut_endg Erg_2009'!I21/'Absolut_endg Erg_2009'!C21*100</f>
        <v>1.9289292254659054</v>
      </c>
      <c r="J21" s="84">
        <f>'Absolut_endg Erg_2009'!J21/'Absolut_endg Erg_2009'!C21*100</f>
        <v>3.1913174620273619</v>
      </c>
      <c r="L21" s="88"/>
      <c r="M21" s="88"/>
    </row>
    <row r="22" spans="1:13" s="37" customFormat="1" ht="15" customHeight="1" x14ac:dyDescent="0.2">
      <c r="A22" s="53" t="s">
        <v>109</v>
      </c>
      <c r="B22" s="54">
        <f>'Absolut_endg Erg_2009'!B22</f>
        <v>55.383685800604233</v>
      </c>
      <c r="C22" s="55">
        <f>'Absolut_endg Erg_2009'!C22</f>
        <v>153403</v>
      </c>
      <c r="D22" s="56">
        <f>'Absolut_endg Erg_2009'!D22/'Prozent_endg Erg_2009'!C22*100</f>
        <v>44.160153321642994</v>
      </c>
      <c r="E22" s="56">
        <f>'Absolut_endg Erg_2009'!E22/'Prozent_endg Erg_2009'!C22*100</f>
        <v>24.623377639289977</v>
      </c>
      <c r="F22" s="56">
        <f>'Absolut_endg Erg_2009'!F22/'Prozent_endg Erg_2009'!C22*100</f>
        <v>11.330938769124463</v>
      </c>
      <c r="G22" s="56">
        <f>'Absolut_endg Erg_2009'!G22/'Prozent_endg Erg_2009'!C22*100</f>
        <v>8.0454749907107423</v>
      </c>
      <c r="H22" s="57">
        <f>'Absolut_endg Erg_2009'!H22/'Prozent_endg Erg_2009'!C22*100</f>
        <v>2.9380129462917934</v>
      </c>
      <c r="I22" s="80">
        <f>'Absolut_endg Erg_2009'!I22/'Absolut_endg Erg_2009'!C22*100</f>
        <v>7.5630854676896799</v>
      </c>
      <c r="J22" s="84">
        <f>'Absolut_endg Erg_2009'!J22/'Absolut_endg Erg_2009'!C22*100</f>
        <v>1.3389568652503536</v>
      </c>
      <c r="L22" s="88"/>
      <c r="M22" s="88"/>
    </row>
    <row r="23" spans="1:13" s="37" customFormat="1" ht="15" customHeight="1" x14ac:dyDescent="0.2">
      <c r="A23" s="53" t="s">
        <v>110</v>
      </c>
      <c r="B23" s="54">
        <f>'Absolut_endg Erg_2009'!B23</f>
        <v>53.423744318900667</v>
      </c>
      <c r="C23" s="55">
        <f>'Absolut_endg Erg_2009'!C23</f>
        <v>107725</v>
      </c>
      <c r="D23" s="56">
        <f>'Absolut_endg Erg_2009'!D23/'Prozent_endg Erg_2009'!C23*100</f>
        <v>35.449524251566487</v>
      </c>
      <c r="E23" s="56">
        <f>'Absolut_endg Erg_2009'!E23/'Prozent_endg Erg_2009'!C23*100</f>
        <v>37.327454165699699</v>
      </c>
      <c r="F23" s="56">
        <f>'Absolut_endg Erg_2009'!F23/'Prozent_endg Erg_2009'!C23*100</f>
        <v>10.444186586214899</v>
      </c>
      <c r="G23" s="56">
        <f>'Absolut_endg Erg_2009'!G23/'Prozent_endg Erg_2009'!C23*100</f>
        <v>9.1529357159433751</v>
      </c>
      <c r="H23" s="57">
        <f>'Absolut_endg Erg_2009'!H23/'Prozent_endg Erg_2009'!C23*100</f>
        <v>4.1206776514272452</v>
      </c>
      <c r="I23" s="80">
        <f>'Absolut_endg Erg_2009'!I23/'Absolut_endg Erg_2009'!C23*100</f>
        <v>3.5052216291482945</v>
      </c>
      <c r="J23" s="86">
        <f>'Absolut_endg Erg_2009'!J23/'Absolut_endg Erg_2009'!C23*100</f>
        <v>0</v>
      </c>
      <c r="L23" s="88"/>
      <c r="M23" s="88"/>
    </row>
    <row r="24" spans="1:13" s="37" customFormat="1" ht="15" customHeight="1" x14ac:dyDescent="0.2">
      <c r="A24" s="53" t="s">
        <v>82</v>
      </c>
      <c r="B24" s="54">
        <f>'Absolut_endg Erg_2009'!B24</f>
        <v>57.685949668707124</v>
      </c>
      <c r="C24" s="55">
        <f>'Absolut_endg Erg_2009'!C24</f>
        <v>125686</v>
      </c>
      <c r="D24" s="56">
        <f>'Absolut_endg Erg_2009'!D24/'Prozent_endg Erg_2009'!C24*100</f>
        <v>52.743344525245448</v>
      </c>
      <c r="E24" s="56">
        <f>'Absolut_endg Erg_2009'!E24/'Prozent_endg Erg_2009'!C24*100</f>
        <v>25.311490539916935</v>
      </c>
      <c r="F24" s="56">
        <f>'Absolut_endg Erg_2009'!F24/'Prozent_endg Erg_2009'!C24*100</f>
        <v>6.6880957306303017</v>
      </c>
      <c r="G24" s="56">
        <f>'Absolut_endg Erg_2009'!G24/'Prozent_endg Erg_2009'!C24*100</f>
        <v>9.8698343490921818</v>
      </c>
      <c r="H24" s="57">
        <f>'Absolut_endg Erg_2009'!H24/'Prozent_endg Erg_2009'!C24*100</f>
        <v>3.0759193545820533</v>
      </c>
      <c r="I24" s="83">
        <f>'Absolut_endg Erg_2009'!I24/'Absolut_endg Erg_2009'!C24*100</f>
        <v>0</v>
      </c>
      <c r="J24" s="84">
        <f>'Absolut_endg Erg_2009'!J24/'Absolut_endg Erg_2009'!C24*100</f>
        <v>2.3113155005330746</v>
      </c>
      <c r="L24" s="88"/>
      <c r="M24" s="88"/>
    </row>
    <row r="25" spans="1:13" s="37" customFormat="1" ht="15" customHeight="1" x14ac:dyDescent="0.2">
      <c r="A25" s="53" t="s">
        <v>111</v>
      </c>
      <c r="B25" s="54">
        <f>'Absolut_endg Erg_2009'!B25</f>
        <v>59.605251259792681</v>
      </c>
      <c r="C25" s="55">
        <f>'Absolut_endg Erg_2009'!C25</f>
        <v>70602</v>
      </c>
      <c r="D25" s="56">
        <f>'Absolut_endg Erg_2009'!D25/'Prozent_endg Erg_2009'!C25*100</f>
        <v>49.34562760261749</v>
      </c>
      <c r="E25" s="56">
        <f>'Absolut_endg Erg_2009'!E25/'Prozent_endg Erg_2009'!C25*100</f>
        <v>23.242967621313841</v>
      </c>
      <c r="F25" s="56">
        <f>'Absolut_endg Erg_2009'!F25/'Prozent_endg Erg_2009'!C25*100</f>
        <v>8.6385654797314526</v>
      </c>
      <c r="G25" s="56">
        <f>'Absolut_endg Erg_2009'!G25/'Prozent_endg Erg_2009'!C25*100</f>
        <v>8.0139372822299642</v>
      </c>
      <c r="H25" s="57">
        <f>'Absolut_endg Erg_2009'!H25/'Prozent_endg Erg_2009'!C25*100</f>
        <v>3.1316393303305858</v>
      </c>
      <c r="I25" s="80">
        <f>'Absolut_endg Erg_2009'!I25/'Absolut_endg Erg_2009'!C25*100</f>
        <v>7.6272626837766628</v>
      </c>
      <c r="J25" s="86">
        <f>'Absolut_endg Erg_2009'!J25/'Absolut_endg Erg_2009'!C25*100</f>
        <v>0</v>
      </c>
      <c r="L25" s="88"/>
      <c r="M25" s="88"/>
    </row>
    <row r="26" spans="1:13" s="37" customFormat="1" ht="15" customHeight="1" x14ac:dyDescent="0.2">
      <c r="A26" s="53" t="s">
        <v>112</v>
      </c>
      <c r="B26" s="54">
        <f>'Absolut_endg Erg_2009'!B26</f>
        <v>55.82662986421564</v>
      </c>
      <c r="C26" s="55">
        <f>'Absolut_endg Erg_2009'!C26</f>
        <v>157114</v>
      </c>
      <c r="D26" s="56">
        <f>'Absolut_endg Erg_2009'!D26/'Prozent_endg Erg_2009'!C26*100</f>
        <v>35.089170920478125</v>
      </c>
      <c r="E26" s="56">
        <f>'Absolut_endg Erg_2009'!E26/'Prozent_endg Erg_2009'!C26*100</f>
        <v>35.164275621523231</v>
      </c>
      <c r="F26" s="56">
        <f>'Absolut_endg Erg_2009'!F26/'Prozent_endg Erg_2009'!C26*100</f>
        <v>10.511475743727484</v>
      </c>
      <c r="G26" s="56">
        <f>'Absolut_endg Erg_2009'!G26/'Prozent_endg Erg_2009'!C26*100</f>
        <v>9.8399887979428939</v>
      </c>
      <c r="H26" s="57">
        <f>'Absolut_endg Erg_2009'!H26/'Prozent_endg Erg_2009'!C26*100</f>
        <v>4.0200109474648977</v>
      </c>
      <c r="I26" s="83">
        <f>'Absolut_endg Erg_2009'!I26/'Absolut_endg Erg_2009'!C26*100</f>
        <v>0</v>
      </c>
      <c r="J26" s="84">
        <f>'Absolut_endg Erg_2009'!J26/'Absolut_endg Erg_2009'!C26*100</f>
        <v>5.3750779688633727</v>
      </c>
      <c r="L26" s="88"/>
      <c r="M26" s="88"/>
    </row>
    <row r="27" spans="1:13" s="37" customFormat="1" ht="15" customHeight="1" x14ac:dyDescent="0.2">
      <c r="A27" s="53" t="s">
        <v>83</v>
      </c>
      <c r="B27" s="54">
        <f>'Absolut_endg Erg_2009'!B27</f>
        <v>48.871387283236992</v>
      </c>
      <c r="C27" s="55">
        <f>'Absolut_endg Erg_2009'!C27</f>
        <v>164960</v>
      </c>
      <c r="D27" s="56">
        <f>'Absolut_endg Erg_2009'!D27/'Prozent_endg Erg_2009'!C27*100</f>
        <v>39.724781765276433</v>
      </c>
      <c r="E27" s="56">
        <f>'Absolut_endg Erg_2009'!E27/'Prozent_endg Erg_2009'!C27*100</f>
        <v>28.418404461687679</v>
      </c>
      <c r="F27" s="56">
        <f>'Absolut_endg Erg_2009'!F27/'Prozent_endg Erg_2009'!C27*100</f>
        <v>9.5968719689621729</v>
      </c>
      <c r="G27" s="56">
        <f>'Absolut_endg Erg_2009'!G27/'Prozent_endg Erg_2009'!C27*100</f>
        <v>10.276430649854511</v>
      </c>
      <c r="H27" s="57">
        <f>'Absolut_endg Erg_2009'!H27/'Prozent_endg Erg_2009'!C27*100</f>
        <v>4.3222599418040737</v>
      </c>
      <c r="I27" s="80">
        <f>'Absolut_endg Erg_2009'!I27/'Absolut_endg Erg_2009'!C27*100</f>
        <v>5.7662463627546074</v>
      </c>
      <c r="J27" s="84">
        <f>'Absolut_endg Erg_2009'!J27/'Absolut_endg Erg_2009'!C27*100</f>
        <v>1.8950048496605236</v>
      </c>
      <c r="L27" s="88"/>
      <c r="M27" s="119"/>
    </row>
    <row r="28" spans="1:13" s="37" customFormat="1" ht="15" customHeight="1" x14ac:dyDescent="0.2">
      <c r="A28" s="53" t="s">
        <v>113</v>
      </c>
      <c r="B28" s="54">
        <f>'Absolut_endg Erg_2009'!B28</f>
        <v>52.754035170386736</v>
      </c>
      <c r="C28" s="55">
        <f>'Absolut_endg Erg_2009'!C28</f>
        <v>134254</v>
      </c>
      <c r="D28" s="56">
        <f>'Absolut_endg Erg_2009'!D28/'Prozent_endg Erg_2009'!C28*100</f>
        <v>38.636465207740549</v>
      </c>
      <c r="E28" s="56">
        <f>'Absolut_endg Erg_2009'!E28/'Prozent_endg Erg_2009'!C28*100</f>
        <v>33.534941230801316</v>
      </c>
      <c r="F28" s="56">
        <f>'Absolut_endg Erg_2009'!F28/'Prozent_endg Erg_2009'!C28*100</f>
        <v>9.5557674259239942</v>
      </c>
      <c r="G28" s="56">
        <f>'Absolut_endg Erg_2009'!G28/'Prozent_endg Erg_2009'!C28*100</f>
        <v>9.12970935689067</v>
      </c>
      <c r="H28" s="57">
        <f>'Absolut_endg Erg_2009'!H28/'Prozent_endg Erg_2009'!C28*100</f>
        <v>3.2758800482667181</v>
      </c>
      <c r="I28" s="83">
        <f>'Absolut_endg Erg_2009'!I28/'Absolut_endg Erg_2009'!C28*100</f>
        <v>0</v>
      </c>
      <c r="J28" s="84">
        <f>'Absolut_endg Erg_2009'!J28/'Absolut_endg Erg_2009'!C28*100</f>
        <v>5.8672367303767485</v>
      </c>
      <c r="L28" s="88"/>
      <c r="M28" s="119"/>
    </row>
    <row r="29" spans="1:13" s="37" customFormat="1" ht="15" customHeight="1" x14ac:dyDescent="0.2">
      <c r="A29" s="53" t="s">
        <v>114</v>
      </c>
      <c r="B29" s="54">
        <f>'Absolut_endg Erg_2009'!B29</f>
        <v>57.736323998741398</v>
      </c>
      <c r="C29" s="55">
        <f>'Absolut_endg Erg_2009'!C29</f>
        <v>63198</v>
      </c>
      <c r="D29" s="56">
        <f>'Absolut_endg Erg_2009'!D29/'Prozent_endg Erg_2009'!C29*100</f>
        <v>55.941643722902626</v>
      </c>
      <c r="E29" s="56">
        <f>'Absolut_endg Erg_2009'!E29/'Prozent_endg Erg_2009'!C29*100</f>
        <v>19.665179277825249</v>
      </c>
      <c r="F29" s="56">
        <f>'Absolut_endg Erg_2009'!F29/'Prozent_endg Erg_2009'!C29*100</f>
        <v>6.9163581125985001</v>
      </c>
      <c r="G29" s="56">
        <f>'Absolut_endg Erg_2009'!G29/'Prozent_endg Erg_2009'!C29*100</f>
        <v>7.2296591664293173</v>
      </c>
      <c r="H29" s="57">
        <f>'Absolut_endg Erg_2009'!H29/'Prozent_endg Erg_2009'!C29*100</f>
        <v>2.4399506313490931</v>
      </c>
      <c r="I29" s="83">
        <f>'Absolut_endg Erg_2009'!I29/'Absolut_endg Erg_2009'!C29*100</f>
        <v>0</v>
      </c>
      <c r="J29" s="84">
        <f>'Absolut_endg Erg_2009'!J29/'Absolut_endg Erg_2009'!C29*100</f>
        <v>7.8072090888952186</v>
      </c>
      <c r="L29" s="88"/>
      <c r="M29" s="119"/>
    </row>
    <row r="30" spans="1:13" s="37" customFormat="1" ht="15" customHeight="1" x14ac:dyDescent="0.2">
      <c r="A30" s="53" t="s">
        <v>115</v>
      </c>
      <c r="B30" s="54">
        <f>'Absolut_endg Erg_2009'!B30</f>
        <v>51.897240723120838</v>
      </c>
      <c r="C30" s="55">
        <f>'Absolut_endg Erg_2009'!C30</f>
        <v>119615</v>
      </c>
      <c r="D30" s="56">
        <f>'Absolut_endg Erg_2009'!D30/'Prozent_endg Erg_2009'!C30*100</f>
        <v>52.59290222798144</v>
      </c>
      <c r="E30" s="56">
        <f>'Absolut_endg Erg_2009'!E30/'Prozent_endg Erg_2009'!C30*100</f>
        <v>18.334657024620657</v>
      </c>
      <c r="F30" s="56">
        <f>'Absolut_endg Erg_2009'!F30/'Prozent_endg Erg_2009'!C30*100</f>
        <v>11.145759311123186</v>
      </c>
      <c r="G30" s="56">
        <f>'Absolut_endg Erg_2009'!G30/'Prozent_endg Erg_2009'!C30*100</f>
        <v>10.829745433265058</v>
      </c>
      <c r="H30" s="57">
        <f>'Absolut_endg Erg_2009'!H30/'Prozent_endg Erg_2009'!C30*100</f>
        <v>3.483676796388413</v>
      </c>
      <c r="I30" s="83">
        <f>'Absolut_endg Erg_2009'!I30/'Absolut_endg Erg_2009'!C30*100</f>
        <v>0</v>
      </c>
      <c r="J30" s="84">
        <f>'Absolut_endg Erg_2009'!J30/'Absolut_endg Erg_2009'!C30*100</f>
        <v>3.613259206621243</v>
      </c>
      <c r="L30" s="88"/>
      <c r="M30" s="88"/>
    </row>
    <row r="31" spans="1:13" s="37" customFormat="1" ht="15" customHeight="1" x14ac:dyDescent="0.2">
      <c r="A31" s="53" t="s">
        <v>116</v>
      </c>
      <c r="B31" s="54">
        <f>'Absolut_endg Erg_2009'!B31</f>
        <v>52.807437407952875</v>
      </c>
      <c r="C31" s="55">
        <f>'Absolut_endg Erg_2009'!C31</f>
        <v>263762</v>
      </c>
      <c r="D31" s="56">
        <f>'Absolut_endg Erg_2009'!D31/'Prozent_endg Erg_2009'!C31*100</f>
        <v>34.654347479925086</v>
      </c>
      <c r="E31" s="56">
        <f>'Absolut_endg Erg_2009'!E31/'Prozent_endg Erg_2009'!C31*100</f>
        <v>37.188450193735264</v>
      </c>
      <c r="F31" s="56">
        <f>'Absolut_endg Erg_2009'!F31/'Prozent_endg Erg_2009'!C31*100</f>
        <v>8.8659473313062538</v>
      </c>
      <c r="G31" s="56">
        <f>'Absolut_endg Erg_2009'!G31/'Prozent_endg Erg_2009'!C31*100</f>
        <v>7.4271502339230064</v>
      </c>
      <c r="H31" s="57">
        <f>'Absolut_endg Erg_2009'!H31/'Prozent_endg Erg_2009'!C31*100</f>
        <v>6.4846338744777494</v>
      </c>
      <c r="I31" s="83">
        <f>'Absolut_endg Erg_2009'!I31/'Absolut_endg Erg_2009'!C31*100</f>
        <v>0</v>
      </c>
      <c r="J31" s="84">
        <f>'Absolut_endg Erg_2009'!J31/'Absolut_endg Erg_2009'!C31*100</f>
        <v>5.3794708866326459</v>
      </c>
      <c r="L31" s="88"/>
      <c r="M31" s="88"/>
    </row>
    <row r="32" spans="1:13" s="37" customFormat="1" ht="15" customHeight="1" x14ac:dyDescent="0.2">
      <c r="A32" s="53" t="s">
        <v>117</v>
      </c>
      <c r="B32" s="54">
        <f>'Absolut_endg Erg_2009'!B32</f>
        <v>53.666249108338995</v>
      </c>
      <c r="C32" s="55">
        <f>'Absolut_endg Erg_2009'!C32</f>
        <v>121326</v>
      </c>
      <c r="D32" s="56">
        <f>'Absolut_endg Erg_2009'!D32/'Prozent_endg Erg_2009'!C32*100</f>
        <v>37.738819379193252</v>
      </c>
      <c r="E32" s="56">
        <f>'Absolut_endg Erg_2009'!E32/'Prozent_endg Erg_2009'!C32*100</f>
        <v>30.743616372418114</v>
      </c>
      <c r="F32" s="56">
        <f>'Absolut_endg Erg_2009'!F32/'Prozent_endg Erg_2009'!C32*100</f>
        <v>9.528048398529581</v>
      </c>
      <c r="G32" s="56">
        <f>'Absolut_endg Erg_2009'!G32/'Prozent_endg Erg_2009'!C32*100</f>
        <v>11.033908642830061</v>
      </c>
      <c r="H32" s="57">
        <f>'Absolut_endg Erg_2009'!H32/'Prozent_endg Erg_2009'!C32*100</f>
        <v>3.7320936979707566</v>
      </c>
      <c r="I32" s="83">
        <f>'Absolut_endg Erg_2009'!I32/'Absolut_endg Erg_2009'!C32*100</f>
        <v>0</v>
      </c>
      <c r="J32" s="84">
        <f>'Absolut_endg Erg_2009'!J32/'Absolut_endg Erg_2009'!C32*100</f>
        <v>7.2235135090582396</v>
      </c>
      <c r="L32" s="88"/>
      <c r="M32" s="88"/>
    </row>
    <row r="33" spans="1:13" s="37" customFormat="1" ht="15" customHeight="1" x14ac:dyDescent="0.2">
      <c r="A33" s="53" t="s">
        <v>118</v>
      </c>
      <c r="B33" s="54">
        <f>'Absolut_endg Erg_2009'!B33</f>
        <v>52.41417524105352</v>
      </c>
      <c r="C33" s="55">
        <f>'Absolut_endg Erg_2009'!C33</f>
        <v>127596</v>
      </c>
      <c r="D33" s="56">
        <f>'Absolut_endg Erg_2009'!D33/'Prozent_endg Erg_2009'!C33*100</f>
        <v>42.770933258095866</v>
      </c>
      <c r="E33" s="56">
        <f>'Absolut_endg Erg_2009'!E33/'Prozent_endg Erg_2009'!C33*100</f>
        <v>23.952945233392896</v>
      </c>
      <c r="F33" s="56">
        <f>'Absolut_endg Erg_2009'!F33/'Prozent_endg Erg_2009'!C33*100</f>
        <v>7.3983510454873196</v>
      </c>
      <c r="G33" s="56">
        <f>'Absolut_endg Erg_2009'!G33/'Prozent_endg Erg_2009'!C33*100</f>
        <v>10.22289099971786</v>
      </c>
      <c r="H33" s="57">
        <f>'Absolut_endg Erg_2009'!H33/'Prozent_endg Erg_2009'!C33*100</f>
        <v>3.2994764726166963</v>
      </c>
      <c r="I33" s="80">
        <f>'Absolut_endg Erg_2009'!I33/'Absolut_endg Erg_2009'!C33*100</f>
        <v>10.833411705696102</v>
      </c>
      <c r="J33" s="84">
        <f>'Absolut_endg Erg_2009'!J33/'Absolut_endg Erg_2009'!C33*100</f>
        <v>1.52199128499326</v>
      </c>
      <c r="L33" s="88"/>
      <c r="M33" s="88"/>
    </row>
    <row r="34" spans="1:13" s="37" customFormat="1" ht="15" customHeight="1" x14ac:dyDescent="0.2">
      <c r="A34" s="53" t="s">
        <v>119</v>
      </c>
      <c r="B34" s="54">
        <f>'Absolut_endg Erg_2009'!B34</f>
        <v>58.023034205823961</v>
      </c>
      <c r="C34" s="55">
        <f>'Absolut_endg Erg_2009'!C34</f>
        <v>200944</v>
      </c>
      <c r="D34" s="56">
        <f>'Absolut_endg Erg_2009'!D34/'Prozent_endg Erg_2009'!C34*100</f>
        <v>46.336790349550121</v>
      </c>
      <c r="E34" s="56">
        <f>'Absolut_endg Erg_2009'!E34/'Prozent_endg Erg_2009'!C34*100</f>
        <v>29.071283541683258</v>
      </c>
      <c r="F34" s="56">
        <f>'Absolut_endg Erg_2009'!F34/'Prozent_endg Erg_2009'!C34*100</f>
        <v>10.932896727446453</v>
      </c>
      <c r="G34" s="56">
        <f>'Absolut_endg Erg_2009'!G34/'Prozent_endg Erg_2009'!C34*100</f>
        <v>10.134166733020145</v>
      </c>
      <c r="H34" s="57">
        <f>'Absolut_endg Erg_2009'!H34/'Prozent_endg Erg_2009'!C34*100</f>
        <v>3.4686280754837173</v>
      </c>
      <c r="I34" s="83">
        <f>'Absolut_endg Erg_2009'!I34/'Absolut_endg Erg_2009'!C34*100</f>
        <v>0</v>
      </c>
      <c r="J34" s="84">
        <f>'Absolut_endg Erg_2009'!J34/'Absolut_endg Erg_2009'!C34*100</f>
        <v>5.6234572816307032E-2</v>
      </c>
      <c r="L34" s="88"/>
      <c r="M34" s="88"/>
    </row>
    <row r="35" spans="1:13" s="37" customFormat="1" ht="15" customHeight="1" x14ac:dyDescent="0.2">
      <c r="A35" s="53" t="s">
        <v>120</v>
      </c>
      <c r="B35" s="54">
        <f>'Absolut_endg Erg_2009'!B35</f>
        <v>53.993213152107032</v>
      </c>
      <c r="C35" s="55">
        <f>'Absolut_endg Erg_2009'!C35</f>
        <v>173026</v>
      </c>
      <c r="D35" s="56">
        <f>'Absolut_endg Erg_2009'!D35/'Prozent_endg Erg_2009'!C35*100</f>
        <v>28.461040537260295</v>
      </c>
      <c r="E35" s="56">
        <f>'Absolut_endg Erg_2009'!E35/'Prozent_endg Erg_2009'!C35*100</f>
        <v>42.021430305272041</v>
      </c>
      <c r="F35" s="56">
        <f>'Absolut_endg Erg_2009'!F35/'Prozent_endg Erg_2009'!C35*100</f>
        <v>11.638713256967161</v>
      </c>
      <c r="G35" s="56">
        <f>'Absolut_endg Erg_2009'!G35/'Prozent_endg Erg_2009'!C35*100</f>
        <v>7.6092610359136783</v>
      </c>
      <c r="H35" s="57">
        <f>'Absolut_endg Erg_2009'!H35/'Prozent_endg Erg_2009'!C35*100</f>
        <v>4.9160241813369083</v>
      </c>
      <c r="I35" s="80">
        <f>'Absolut_endg Erg_2009'!I35/'Absolut_endg Erg_2009'!C35*100</f>
        <v>2.7920659322876329</v>
      </c>
      <c r="J35" s="84">
        <f>'Absolut_endg Erg_2009'!J35/'Absolut_endg Erg_2009'!C35*100</f>
        <v>2.561464750962283</v>
      </c>
      <c r="L35" s="88"/>
      <c r="M35" s="88"/>
    </row>
    <row r="36" spans="1:13" s="37" customFormat="1" ht="15" customHeight="1" x14ac:dyDescent="0.2">
      <c r="A36" s="62" t="s">
        <v>121</v>
      </c>
      <c r="B36" s="63">
        <f>'Absolut_endg Erg_2009'!B36</f>
        <v>58.365853438719505</v>
      </c>
      <c r="C36" s="55">
        <f>'Absolut_endg Erg_2009'!C36</f>
        <v>127875</v>
      </c>
      <c r="D36" s="56">
        <f>'Absolut_endg Erg_2009'!D36/'Prozent_endg Erg_2009'!C36*100</f>
        <v>44.699902248289348</v>
      </c>
      <c r="E36" s="56">
        <f>'Absolut_endg Erg_2009'!E36/'Prozent_endg Erg_2009'!C36*100</f>
        <v>22.245161290322578</v>
      </c>
      <c r="F36" s="56">
        <f>'Absolut_endg Erg_2009'!F36/'Prozent_endg Erg_2009'!C36*100</f>
        <v>11.424437927663735</v>
      </c>
      <c r="G36" s="56">
        <f>'Absolut_endg Erg_2009'!G36/'Prozent_endg Erg_2009'!C36*100</f>
        <v>10.224046920821115</v>
      </c>
      <c r="H36" s="57">
        <f>'Absolut_endg Erg_2009'!H36/'Prozent_endg Erg_2009'!C36*100</f>
        <v>2.9896383186705768</v>
      </c>
      <c r="I36" s="83">
        <f>'Absolut_endg Erg_2009'!I36/'Absolut_endg Erg_2009'!C36*100</f>
        <v>0</v>
      </c>
      <c r="J36" s="84">
        <f>'Absolut_endg Erg_2009'!J36/'Absolut_endg Erg_2009'!C36*100</f>
        <v>8.4168132942326483</v>
      </c>
      <c r="L36" s="88"/>
      <c r="M36" s="88"/>
    </row>
    <row r="37" spans="1:13" ht="18" customHeight="1" x14ac:dyDescent="0.2">
      <c r="A37" s="64" t="s">
        <v>122</v>
      </c>
      <c r="B37" s="65">
        <f>'Absolut_endg Erg_2009'!B37</f>
        <v>54.96205025055626</v>
      </c>
      <c r="C37" s="60">
        <f>'Absolut_endg Erg_2009'!C37</f>
        <v>2537289</v>
      </c>
      <c r="D37" s="61">
        <f>'Absolut_endg Erg_2009'!D37/'Prozent_endg Erg_2009'!C37*100</f>
        <v>41.421375334067193</v>
      </c>
      <c r="E37" s="61">
        <f>'Absolut_endg Erg_2009'!E37/'Prozent_endg Erg_2009'!C37*100</f>
        <v>29.620039341202364</v>
      </c>
      <c r="F37" s="61">
        <f>'Absolut_endg Erg_2009'!F37/'Prozent_endg Erg_2009'!C37*100</f>
        <v>9.92961385163456</v>
      </c>
      <c r="G37" s="61">
        <f>'Absolut_endg Erg_2009'!G37/'Prozent_endg Erg_2009'!C37*100</f>
        <v>9.183226664364998</v>
      </c>
      <c r="H37" s="61">
        <f>'Absolut_endg Erg_2009'!H37/'Prozent_endg Erg_2009'!C37*100</f>
        <v>3.8926586604836895</v>
      </c>
      <c r="I37" s="81">
        <f>'Absolut_endg Erg_2009'!I37/'Absolut_endg Erg_2009'!C37*100</f>
        <v>2.0413125978160154</v>
      </c>
      <c r="J37" s="85">
        <f>'Absolut_endg Erg_2009'!J37/'Absolut_endg Erg_2009'!C37*100</f>
        <v>3.9117735504311884</v>
      </c>
      <c r="L37" s="79"/>
      <c r="M37" s="88"/>
    </row>
    <row r="38" spans="1:13" ht="18" customHeight="1" thickBot="1" x14ac:dyDescent="0.25">
      <c r="A38" s="66" t="s">
        <v>123</v>
      </c>
      <c r="B38" s="67">
        <f>'Absolut_endg Erg_2009'!B38</f>
        <v>52.459714731024086</v>
      </c>
      <c r="C38" s="68">
        <f>'Absolut_endg Erg_2009'!C38</f>
        <v>3418230</v>
      </c>
      <c r="D38" s="69">
        <f>'Absolut_endg Erg_2009'!D38/'Prozent_endg Erg_2009'!C38*100</f>
        <v>38.847824751406428</v>
      </c>
      <c r="E38" s="69">
        <f>'Absolut_endg Erg_2009'!E38/'Prozent_endg Erg_2009'!C38*100</f>
        <v>31.487933813698906</v>
      </c>
      <c r="F38" s="69">
        <f>'Absolut_endg Erg_2009'!F38/'Prozent_endg Erg_2009'!C38*100</f>
        <v>10.828615979615181</v>
      </c>
      <c r="G38" s="69">
        <f>'Absolut_endg Erg_2009'!G38/'Prozent_endg Erg_2009'!C38*100</f>
        <v>8.3671373781167446</v>
      </c>
      <c r="H38" s="69">
        <f>'Absolut_endg Erg_2009'!H38/'Prozent_endg Erg_2009'!C38*100</f>
        <v>4.183012845829567</v>
      </c>
      <c r="I38" s="82">
        <f>'Absolut_endg Erg_2009'!I38/'Absolut_endg Erg_2009'!C38*100</f>
        <v>1.9673047161835218</v>
      </c>
      <c r="J38" s="87">
        <f>'Absolut_endg Erg_2009'!J38/'Absolut_endg Erg_2009'!C38*100</f>
        <v>4.318170515149653</v>
      </c>
      <c r="L38" s="79"/>
      <c r="M38" s="88"/>
    </row>
    <row r="39" spans="1:13" ht="15" customHeight="1" thickTop="1" x14ac:dyDescent="0.2">
      <c r="A39" s="70" t="s">
        <v>124</v>
      </c>
      <c r="B39" s="71"/>
      <c r="C39" s="72"/>
      <c r="D39" s="73"/>
      <c r="E39" s="73"/>
      <c r="F39" s="73"/>
      <c r="G39" s="73"/>
      <c r="H39" s="73"/>
      <c r="I39" s="154"/>
      <c r="J39" s="74"/>
      <c r="L39" s="79"/>
      <c r="M39" s="88"/>
    </row>
    <row r="40" spans="1:13" ht="15" customHeight="1" x14ac:dyDescent="0.2">
      <c r="A40" s="89" t="s">
        <v>136</v>
      </c>
      <c r="B40" s="90">
        <f>'Absolut_endg Erg_2009'!B40</f>
        <v>51.412177985948482</v>
      </c>
      <c r="C40" s="91">
        <f>'Absolut_endg Erg_2009'!C40</f>
        <v>3789696</v>
      </c>
      <c r="D40" s="116">
        <f>'Absolut_endg Erg_2009'!D40/'Prozent_endg Erg_2009'!C40*100</f>
        <v>38.505014650251631</v>
      </c>
      <c r="E40" s="116">
        <f>'Absolut_endg Erg_2009'!E40/'Prozent_endg Erg_2009'!C40*100</f>
        <v>27.604747188164964</v>
      </c>
      <c r="F40" s="116">
        <f>'Absolut_endg Erg_2009'!F40/'Prozent_endg Erg_2009'!C40*100</f>
        <v>13.042286241429391</v>
      </c>
      <c r="G40" s="116">
        <f>'Absolut_endg Erg_2009'!G40/'Prozent_endg Erg_2009'!C40*100</f>
        <v>9.8138478653696772</v>
      </c>
      <c r="H40" s="117">
        <f>'Absolut_endg Erg_2009'!H40/'Prozent_endg Erg_2009'!C40*100</f>
        <v>4.4375591076434624</v>
      </c>
      <c r="I40" s="197" t="s">
        <v>202</v>
      </c>
      <c r="J40" s="84">
        <f>'Absolut_endg Erg_2009'!J40/'Absolut_endg Erg_2009'!C40*100</f>
        <v>6.5965449471408784</v>
      </c>
      <c r="L40" s="79"/>
      <c r="M40" s="88"/>
    </row>
    <row r="41" spans="1:13" ht="15" customHeight="1" x14ac:dyDescent="0.2">
      <c r="A41" s="75" t="s">
        <v>142</v>
      </c>
      <c r="B41" s="76">
        <f>'Absolut_endg Erg_2009'!B41</f>
        <v>51.903511939486435</v>
      </c>
      <c r="C41" s="77">
        <f>C40+C38</f>
        <v>7207926</v>
      </c>
      <c r="D41" s="78">
        <f>'Absolut_endg Erg_2009'!D41/'Prozent_endg Erg_2009'!C41*100</f>
        <v>38.667586209958316</v>
      </c>
      <c r="E41" s="78">
        <f>'Absolut_endg Erg_2009'!E41/'Prozent_endg Erg_2009'!C41*100</f>
        <v>29.446278998979736</v>
      </c>
      <c r="F41" s="78">
        <f>'Absolut_endg Erg_2009'!F41/'Prozent_endg Erg_2009'!C41*100</f>
        <v>11.992492708720928</v>
      </c>
      <c r="G41" s="78">
        <f>'Absolut_endg Erg_2009'!G41/'Prozent_endg Erg_2009'!C41*100</f>
        <v>9.1277712895498642</v>
      </c>
      <c r="H41" s="118">
        <f>'Absolut_endg Erg_2009'!H41/'Prozent_endg Erg_2009'!C41*100</f>
        <v>4.3168450952465385</v>
      </c>
      <c r="I41" s="198" t="s">
        <v>202</v>
      </c>
      <c r="J41" s="155">
        <f>'Absolut_endg Erg_2009'!J41/'Absolut_endg Erg_2009'!C41*100</f>
        <v>6.4490256975446192</v>
      </c>
      <c r="L41" s="79"/>
      <c r="M41" s="88"/>
    </row>
    <row r="42" spans="1:13" s="3" customFormat="1" ht="5.0999999999999996" customHeight="1" x14ac:dyDescent="0.2">
      <c r="A42" s="2"/>
      <c r="B42" s="30"/>
      <c r="C42" s="30"/>
      <c r="D42" s="30"/>
      <c r="E42" s="30"/>
      <c r="F42" s="30"/>
      <c r="G42" s="30"/>
      <c r="H42" s="30"/>
      <c r="I42" s="30"/>
      <c r="J42" s="30"/>
    </row>
    <row r="43" spans="1:13" s="3" customFormat="1" ht="12" customHeight="1" x14ac:dyDescent="0.2">
      <c r="A43" s="31" t="s">
        <v>201</v>
      </c>
      <c r="B43" s="32"/>
      <c r="C43" s="32"/>
      <c r="D43" s="30"/>
      <c r="E43" s="30"/>
      <c r="F43" s="30"/>
      <c r="G43" s="30"/>
      <c r="H43" s="30"/>
      <c r="I43" s="30"/>
      <c r="J43" s="30"/>
    </row>
    <row r="44" spans="1:13" s="3" customFormat="1" ht="6" customHeight="1" x14ac:dyDescent="0.2">
      <c r="B44" s="31"/>
      <c r="C44" s="31"/>
      <c r="D44" s="120"/>
      <c r="E44" s="120"/>
      <c r="F44" s="120"/>
      <c r="G44" s="120"/>
      <c r="H44" s="120"/>
      <c r="I44" s="120"/>
    </row>
    <row r="45" spans="1:13" s="3" customFormat="1" x14ac:dyDescent="0.2">
      <c r="A45" s="32" t="s">
        <v>125</v>
      </c>
      <c r="B45" s="31"/>
      <c r="C45" s="121"/>
      <c r="D45" s="121"/>
      <c r="E45" s="121"/>
      <c r="F45" s="121"/>
      <c r="G45" s="121"/>
      <c r="H45" s="121"/>
      <c r="I45" s="121"/>
      <c r="J45" s="121"/>
    </row>
    <row r="50" spans="4:8" x14ac:dyDescent="0.2">
      <c r="D50" s="79"/>
      <c r="E50" s="79"/>
      <c r="F50" s="79"/>
      <c r="G50" s="79"/>
      <c r="H50" s="79"/>
    </row>
  </sheetData>
  <mergeCells count="11">
    <mergeCell ref="A6:A8"/>
    <mergeCell ref="B6:B8"/>
    <mergeCell ref="C6:C8"/>
    <mergeCell ref="D6:J6"/>
    <mergeCell ref="D7:D8"/>
    <mergeCell ref="E7:E8"/>
    <mergeCell ref="F7:F8"/>
    <mergeCell ref="G7:G8"/>
    <mergeCell ref="H7:H8"/>
    <mergeCell ref="I7:I8"/>
    <mergeCell ref="J7:J8"/>
  </mergeCells>
  <phoneticPr fontId="0" type="noConversion"/>
  <pageMargins left="0.78740157480314965" right="0.39370078740157483" top="0.19685039370078741" bottom="0.19685039370078741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zoomScale="90" zoomScaleNormal="90" workbookViewId="0">
      <selection activeCell="I11" sqref="I11"/>
    </sheetView>
  </sheetViews>
  <sheetFormatPr baseColWidth="10" defaultColWidth="10.28515625" defaultRowHeight="12.75" x14ac:dyDescent="0.2"/>
  <cols>
    <col min="1" max="1" width="20.85546875" style="3" customWidth="1"/>
    <col min="2" max="2" width="9.42578125" style="3" customWidth="1"/>
    <col min="3" max="3" width="11.140625" style="3" customWidth="1"/>
    <col min="4" max="10" width="11.85546875" style="3" customWidth="1"/>
    <col min="11" max="11" width="10.28515625" style="3"/>
    <col min="12" max="12" width="15.42578125" style="3" customWidth="1"/>
    <col min="13" max="14" width="10.28515625" style="3"/>
    <col min="15" max="15" width="23" style="3" customWidth="1"/>
    <col min="16" max="16384" width="10.28515625" style="3"/>
  </cols>
  <sheetData>
    <row r="1" spans="1:16" x14ac:dyDescent="0.2">
      <c r="A1" s="2" t="s">
        <v>88</v>
      </c>
    </row>
    <row r="2" spans="1:16" x14ac:dyDescent="0.2">
      <c r="A2" s="2"/>
    </row>
    <row r="3" spans="1:16" x14ac:dyDescent="0.2">
      <c r="A3" s="51" t="s">
        <v>157</v>
      </c>
    </row>
    <row r="4" spans="1:16" x14ac:dyDescent="0.2">
      <c r="A4" s="4" t="s">
        <v>89</v>
      </c>
    </row>
    <row r="5" spans="1:16" ht="5.0999999999999996" customHeight="1" x14ac:dyDescent="0.2">
      <c r="A5" s="4"/>
    </row>
    <row r="6" spans="1:16" ht="18" customHeight="1" x14ac:dyDescent="0.2">
      <c r="A6" s="477" t="s">
        <v>90</v>
      </c>
      <c r="B6" s="480" t="s">
        <v>91</v>
      </c>
      <c r="C6" s="480" t="s">
        <v>92</v>
      </c>
      <c r="D6" s="483" t="s">
        <v>93</v>
      </c>
      <c r="E6" s="484"/>
      <c r="F6" s="484"/>
      <c r="G6" s="484"/>
      <c r="H6" s="484"/>
      <c r="I6" s="484"/>
      <c r="J6" s="485"/>
    </row>
    <row r="7" spans="1:16" ht="28.5" customHeight="1" x14ac:dyDescent="0.2">
      <c r="A7" s="478"/>
      <c r="B7" s="481"/>
      <c r="C7" s="481"/>
      <c r="D7" s="475" t="s">
        <v>6</v>
      </c>
      <c r="E7" s="475" t="s">
        <v>7</v>
      </c>
      <c r="F7" s="475" t="s">
        <v>94</v>
      </c>
      <c r="G7" s="475" t="s">
        <v>9</v>
      </c>
      <c r="H7" s="475" t="s">
        <v>10</v>
      </c>
      <c r="I7" s="468" t="s">
        <v>200</v>
      </c>
      <c r="J7" s="475" t="s">
        <v>96</v>
      </c>
      <c r="L7" s="474" t="s">
        <v>244</v>
      </c>
      <c r="M7" s="474" t="s">
        <v>209</v>
      </c>
    </row>
    <row r="8" spans="1:16" ht="28.5" customHeight="1" x14ac:dyDescent="0.2">
      <c r="A8" s="479"/>
      <c r="B8" s="482"/>
      <c r="C8" s="482"/>
      <c r="D8" s="476"/>
      <c r="E8" s="476"/>
      <c r="F8" s="476"/>
      <c r="G8" s="476"/>
      <c r="H8" s="476"/>
      <c r="I8" s="470"/>
      <c r="J8" s="476"/>
      <c r="L8" s="474"/>
      <c r="M8" s="474"/>
    </row>
    <row r="9" spans="1:16" s="10" customFormat="1" ht="15" customHeight="1" x14ac:dyDescent="0.2">
      <c r="A9" s="5" t="s">
        <v>97</v>
      </c>
      <c r="B9" s="6">
        <f>Wahlbeteiligung!G5</f>
        <v>51.047692807159592</v>
      </c>
      <c r="C9" s="7">
        <f>SUM(D9:J9)</f>
        <v>128845</v>
      </c>
      <c r="D9" s="7">
        <f>ITNRW_2014!G37</f>
        <v>38914</v>
      </c>
      <c r="E9" s="7">
        <f>ITNRW_2014!H37</f>
        <v>39721</v>
      </c>
      <c r="F9" s="7">
        <f>ITNRW_2014!I37</f>
        <v>20477</v>
      </c>
      <c r="G9" s="7">
        <f>ITNRW_2014!J37</f>
        <v>3798</v>
      </c>
      <c r="H9" s="46">
        <f>ITNRW_2014!K37</f>
        <v>9378</v>
      </c>
      <c r="I9" s="46">
        <f>ITNRW_2014!C99</f>
        <v>10908</v>
      </c>
      <c r="J9" s="9">
        <f>ITNRW_2014!D99</f>
        <v>5649</v>
      </c>
      <c r="L9" s="10">
        <f>ITNRW_2014!S37</f>
        <v>2775</v>
      </c>
      <c r="M9" s="10">
        <f>ITNRW_2014!W37</f>
        <v>0</v>
      </c>
      <c r="O9" s="10" t="s">
        <v>234</v>
      </c>
      <c r="P9" s="10">
        <v>44832</v>
      </c>
    </row>
    <row r="10" spans="1:16" s="10" customFormat="1" ht="15" customHeight="1" x14ac:dyDescent="0.2">
      <c r="A10" s="5" t="s">
        <v>98</v>
      </c>
      <c r="B10" s="6">
        <f>Wahlbeteiligung!G6</f>
        <v>48.46455439912782</v>
      </c>
      <c r="C10" s="7">
        <f>SUM(D10:J10)</f>
        <v>141450</v>
      </c>
      <c r="D10" s="7">
        <f>ITNRW_2014!G44</f>
        <v>36368</v>
      </c>
      <c r="E10" s="7">
        <f>ITNRW_2014!H44</f>
        <v>54669</v>
      </c>
      <c r="F10" s="7">
        <f>ITNRW_2014!I44</f>
        <v>18138</v>
      </c>
      <c r="G10" s="7">
        <f>ITNRW_2014!J44</f>
        <v>3994</v>
      </c>
      <c r="H10" s="46">
        <f>ITNRW_2014!K44</f>
        <v>8834</v>
      </c>
      <c r="I10" s="46">
        <f>ITNRW_2014!C106</f>
        <v>0</v>
      </c>
      <c r="J10" s="9">
        <f>ITNRW_2014!D106</f>
        <v>19447</v>
      </c>
      <c r="L10" s="10">
        <f>ITNRW_2014!S44</f>
        <v>2907</v>
      </c>
      <c r="M10" s="10">
        <f>ITNRW_2014!W44</f>
        <v>4942</v>
      </c>
      <c r="O10" s="10" t="s">
        <v>235</v>
      </c>
      <c r="P10" s="10">
        <v>82586</v>
      </c>
    </row>
    <row r="11" spans="1:16" s="10" customFormat="1" ht="15" customHeight="1" x14ac:dyDescent="0.2">
      <c r="A11" s="5" t="s">
        <v>99</v>
      </c>
      <c r="B11" s="6">
        <f>Wahlbeteiligung!G7</f>
        <v>48.483073679278441</v>
      </c>
      <c r="C11" s="7">
        <f t="shared" ref="C11:C36" si="0">SUM(D11:J11)</f>
        <v>44832</v>
      </c>
      <c r="D11" s="7">
        <f>ITNRW_2014!G29</f>
        <v>12188</v>
      </c>
      <c r="E11" s="7">
        <f>ITNRW_2014!H29</f>
        <v>21371</v>
      </c>
      <c r="F11" s="7">
        <f>ITNRW_2014!I29</f>
        <v>2455</v>
      </c>
      <c r="G11" s="7">
        <f>ITNRW_2014!J29</f>
        <v>1205</v>
      </c>
      <c r="H11" s="46">
        <f>ITNRW_2014!K29</f>
        <v>1833</v>
      </c>
      <c r="I11" s="46">
        <f>ITNRW_2014!C91</f>
        <v>0</v>
      </c>
      <c r="J11" s="9">
        <f>ITNRW_2014!D91</f>
        <v>5780</v>
      </c>
      <c r="L11" s="10">
        <f>ITNRW_2014!S29</f>
        <v>909</v>
      </c>
      <c r="M11" s="10">
        <f>ITNRW_2014!W29</f>
        <v>794</v>
      </c>
      <c r="O11" s="10" t="s">
        <v>236</v>
      </c>
      <c r="P11" s="10">
        <v>143840</v>
      </c>
    </row>
    <row r="12" spans="1:16" s="10" customFormat="1" ht="15" customHeight="1" x14ac:dyDescent="0.2">
      <c r="A12" s="5" t="s">
        <v>100</v>
      </c>
      <c r="B12" s="6">
        <f>Wahlbeteiligung!G8</f>
        <v>44.901852975516363</v>
      </c>
      <c r="C12" s="7">
        <f t="shared" si="0"/>
        <v>202064</v>
      </c>
      <c r="D12" s="7">
        <f>ITNRW_2014!G45</f>
        <v>54922</v>
      </c>
      <c r="E12" s="7">
        <f>ITNRW_2014!H45</f>
        <v>77150</v>
      </c>
      <c r="F12" s="7">
        <f>ITNRW_2014!I45</f>
        <v>31138</v>
      </c>
      <c r="G12" s="7">
        <f>ITNRW_2014!J45</f>
        <v>4945</v>
      </c>
      <c r="H12" s="46">
        <f>ITNRW_2014!K45</f>
        <v>13839</v>
      </c>
      <c r="I12" s="46">
        <f>ITNRW_2014!C107</f>
        <v>1986</v>
      </c>
      <c r="J12" s="9">
        <f>ITNRW_2014!D107</f>
        <v>18084</v>
      </c>
      <c r="L12" s="10">
        <f>ITNRW_2014!S45</f>
        <v>4719</v>
      </c>
      <c r="M12" s="10">
        <f>ITNRW_2014!W45</f>
        <v>6835</v>
      </c>
      <c r="O12" s="10" t="s">
        <v>64</v>
      </c>
      <c r="P12" s="10">
        <v>158526</v>
      </c>
    </row>
    <row r="13" spans="1:16" s="10" customFormat="1" ht="15" customHeight="1" x14ac:dyDescent="0.2">
      <c r="A13" s="5" t="s">
        <v>101</v>
      </c>
      <c r="B13" s="6">
        <f>Wahlbeteiligung!G9</f>
        <v>43.078033720233677</v>
      </c>
      <c r="C13" s="7">
        <f t="shared" si="0"/>
        <v>82586</v>
      </c>
      <c r="D13" s="7">
        <f>ITNRW_2014!G30</f>
        <v>17384</v>
      </c>
      <c r="E13" s="7">
        <f>ITNRW_2014!H30</f>
        <v>41477</v>
      </c>
      <c r="F13" s="7">
        <f>ITNRW_2014!I30</f>
        <v>4840</v>
      </c>
      <c r="G13" s="7">
        <f>ITNRW_2014!J30</f>
        <v>1668</v>
      </c>
      <c r="H13" s="46">
        <f>ITNRW_2014!K30</f>
        <v>3846</v>
      </c>
      <c r="I13" s="46">
        <f>ITNRW_2014!C92</f>
        <v>0</v>
      </c>
      <c r="J13" s="11">
        <f>ITNRW_2014!D92</f>
        <v>13371</v>
      </c>
      <c r="L13" s="10">
        <f>ITNRW_2014!S30</f>
        <v>1318</v>
      </c>
      <c r="M13" s="10">
        <f>ITNRW_2014!W30</f>
        <v>4116</v>
      </c>
      <c r="O13" s="10" t="s">
        <v>65</v>
      </c>
      <c r="P13" s="10">
        <v>104965</v>
      </c>
    </row>
    <row r="14" spans="1:16" s="10" customFormat="1" ht="15" customHeight="1" x14ac:dyDescent="0.2">
      <c r="A14" s="5" t="s">
        <v>102</v>
      </c>
      <c r="B14" s="6">
        <f>Wahlbeteiligung!G10</f>
        <v>45.12927744033987</v>
      </c>
      <c r="C14" s="7">
        <f t="shared" si="0"/>
        <v>66750</v>
      </c>
      <c r="D14" s="7">
        <f>ITNRW_2014!G46</f>
        <v>21353</v>
      </c>
      <c r="E14" s="7">
        <f>ITNRW_2014!H46</f>
        <v>21882</v>
      </c>
      <c r="F14" s="7">
        <f>ITNRW_2014!I46</f>
        <v>6012</v>
      </c>
      <c r="G14" s="7">
        <f>ITNRW_2014!J46</f>
        <v>2424</v>
      </c>
      <c r="H14" s="46">
        <f>ITNRW_2014!K46</f>
        <v>2855</v>
      </c>
      <c r="I14" s="46">
        <f>ITNRW_2014!C108</f>
        <v>288</v>
      </c>
      <c r="J14" s="9">
        <f>ITNRW_2014!D108</f>
        <v>11936</v>
      </c>
      <c r="L14" s="10">
        <f>ITNRW_2014!S46</f>
        <v>1069</v>
      </c>
      <c r="M14" s="10">
        <f>ITNRW_2014!W46</f>
        <v>2479</v>
      </c>
      <c r="O14" s="10" t="s">
        <v>66</v>
      </c>
      <c r="P14" s="10">
        <v>236942</v>
      </c>
    </row>
    <row r="15" spans="1:16" s="10" customFormat="1" ht="15" customHeight="1" x14ac:dyDescent="0.2">
      <c r="A15" s="5" t="s">
        <v>103</v>
      </c>
      <c r="B15" s="6">
        <f>Wahlbeteiligung!G11</f>
        <v>51.419213973799124</v>
      </c>
      <c r="C15" s="7">
        <f t="shared" si="0"/>
        <v>69464</v>
      </c>
      <c r="D15" s="7">
        <f>ITNRW_2014!G47</f>
        <v>29617</v>
      </c>
      <c r="E15" s="7">
        <f>ITNRW_2014!H47</f>
        <v>24406</v>
      </c>
      <c r="F15" s="7">
        <f>ITNRW_2014!I47</f>
        <v>5055</v>
      </c>
      <c r="G15" s="7">
        <f>ITNRW_2014!J47</f>
        <v>2845</v>
      </c>
      <c r="H15" s="46">
        <f>ITNRW_2014!K47</f>
        <v>3000</v>
      </c>
      <c r="I15" s="46">
        <f>ITNRW_2014!C109</f>
        <v>257</v>
      </c>
      <c r="J15" s="9">
        <f>ITNRW_2014!D109</f>
        <v>4284</v>
      </c>
      <c r="L15" s="10">
        <f>ITNRW_2014!S47</f>
        <v>1277</v>
      </c>
      <c r="M15" s="10">
        <f>ITNRW_2014!W47</f>
        <v>431</v>
      </c>
      <c r="O15" s="10" t="s">
        <v>67</v>
      </c>
      <c r="P15" s="10">
        <v>197904</v>
      </c>
    </row>
    <row r="16" spans="1:16" s="10" customFormat="1" ht="16.899999999999999" customHeight="1" x14ac:dyDescent="0.2">
      <c r="A16" s="5" t="s">
        <v>104</v>
      </c>
      <c r="B16" s="6">
        <f>Wahlbeteiligung!G12</f>
        <v>42.180504473059706</v>
      </c>
      <c r="C16" s="7">
        <f t="shared" si="0"/>
        <v>50816</v>
      </c>
      <c r="D16" s="7">
        <f>ITNRW_2014!G48</f>
        <v>13148</v>
      </c>
      <c r="E16" s="7">
        <f>ITNRW_2014!H48</f>
        <v>22754</v>
      </c>
      <c r="F16" s="8">
        <f>ITNRW_2014!I48</f>
        <v>4741</v>
      </c>
      <c r="G16" s="7">
        <f>ITNRW_2014!J48</f>
        <v>1437</v>
      </c>
      <c r="H16" s="46">
        <f>ITNRW_2014!K48</f>
        <v>3153</v>
      </c>
      <c r="I16" s="46">
        <f>ITNRW_2014!C110</f>
        <v>0</v>
      </c>
      <c r="J16" s="9">
        <f>ITNRW_2014!D110</f>
        <v>5583</v>
      </c>
      <c r="L16" s="10">
        <f>ITNRW_2014!S48</f>
        <v>1382</v>
      </c>
      <c r="M16" s="10">
        <f>ITNRW_2014!W48</f>
        <v>2117</v>
      </c>
      <c r="O16" s="10" t="s">
        <v>68</v>
      </c>
      <c r="P16" s="10">
        <v>122568</v>
      </c>
    </row>
    <row r="17" spans="1:16" s="10" customFormat="1" ht="15" customHeight="1" x14ac:dyDescent="0.2">
      <c r="A17" s="5" t="s">
        <v>105</v>
      </c>
      <c r="B17" s="6">
        <f>Wahlbeteiligung!G13</f>
        <v>59.658563436054578</v>
      </c>
      <c r="C17" s="7">
        <f t="shared" si="0"/>
        <v>143840</v>
      </c>
      <c r="D17" s="7">
        <f>ITNRW_2014!G31</f>
        <v>50645</v>
      </c>
      <c r="E17" s="7">
        <f>ITNRW_2014!H31</f>
        <v>38809</v>
      </c>
      <c r="F17" s="7">
        <f>ITNRW_2014!I31</f>
        <v>28981</v>
      </c>
      <c r="G17" s="7">
        <f>ITNRW_2014!J31</f>
        <v>8419</v>
      </c>
      <c r="H17" s="46">
        <f>ITNRW_2014!K31</f>
        <v>7249</v>
      </c>
      <c r="I17" s="46">
        <f>ITNRW_2014!C93</f>
        <v>1308</v>
      </c>
      <c r="J17" s="9">
        <f>ITNRW_2014!D93</f>
        <v>8429</v>
      </c>
      <c r="L17" s="10">
        <f>ITNRW_2014!S31</f>
        <v>2999</v>
      </c>
      <c r="M17" s="10">
        <f>ITNRW_2014!W31</f>
        <v>3744</v>
      </c>
      <c r="O17" s="10" t="s">
        <v>237</v>
      </c>
      <c r="P17" s="10">
        <v>128845</v>
      </c>
    </row>
    <row r="18" spans="1:16" ht="18" customHeight="1" x14ac:dyDescent="0.2">
      <c r="A18" s="12" t="s">
        <v>106</v>
      </c>
      <c r="B18" s="13">
        <f>Wahlbeteiligung!G14</f>
        <v>48.383422610656893</v>
      </c>
      <c r="C18" s="14">
        <f t="shared" si="0"/>
        <v>930647</v>
      </c>
      <c r="D18" s="14">
        <f>SUM(D9:D17)</f>
        <v>274539</v>
      </c>
      <c r="E18" s="14">
        <f t="shared" ref="E18:J18" si="1">SUM(E9:E17)</f>
        <v>342239</v>
      </c>
      <c r="F18" s="14">
        <f t="shared" si="1"/>
        <v>121837</v>
      </c>
      <c r="G18" s="14">
        <f t="shared" si="1"/>
        <v>30735</v>
      </c>
      <c r="H18" s="47">
        <f t="shared" si="1"/>
        <v>53987</v>
      </c>
      <c r="I18" s="47">
        <f t="shared" si="1"/>
        <v>14747</v>
      </c>
      <c r="J18" s="15">
        <f t="shared" si="1"/>
        <v>92563</v>
      </c>
      <c r="L18" s="3">
        <f>SUM(L9:L17)</f>
        <v>19355</v>
      </c>
      <c r="M18" s="3">
        <f t="shared" ref="M18" si="2">SUM(M9:M17)</f>
        <v>25458</v>
      </c>
      <c r="O18" s="3" t="s">
        <v>70</v>
      </c>
      <c r="P18" s="3">
        <v>144467</v>
      </c>
    </row>
    <row r="19" spans="1:16" s="10" customFormat="1" ht="15" customHeight="1" x14ac:dyDescent="0.2">
      <c r="A19" s="5" t="s">
        <v>107</v>
      </c>
      <c r="B19" s="6">
        <f>Wahlbeteiligung!G15</f>
        <v>54.029995357380756</v>
      </c>
      <c r="C19" s="7">
        <f t="shared" si="0"/>
        <v>158526</v>
      </c>
      <c r="D19" s="7">
        <f>ITNRW_2014!G32</f>
        <v>82175</v>
      </c>
      <c r="E19" s="7">
        <f>ITNRW_2014!H32</f>
        <v>35788</v>
      </c>
      <c r="F19" s="7">
        <f>ITNRW_2014!I32</f>
        <v>13411</v>
      </c>
      <c r="G19" s="7">
        <f>ITNRW_2014!J32</f>
        <v>6604</v>
      </c>
      <c r="H19" s="46">
        <f>ITNRW_2014!K32</f>
        <v>3357</v>
      </c>
      <c r="I19" s="46">
        <f>ITNRW_2014!C94</f>
        <v>0</v>
      </c>
      <c r="J19" s="49">
        <f>ITNRW_2014!D94</f>
        <v>17191</v>
      </c>
      <c r="L19" s="10">
        <f>ITNRW_2014!S32</f>
        <v>2189</v>
      </c>
      <c r="M19" s="10">
        <f>ITNRW_2014!W32</f>
        <v>3342</v>
      </c>
      <c r="O19" s="10" t="s">
        <v>71</v>
      </c>
      <c r="P19" s="10">
        <v>103299</v>
      </c>
    </row>
    <row r="20" spans="1:16" s="10" customFormat="1" ht="15" customHeight="1" x14ac:dyDescent="0.2">
      <c r="A20" s="5" t="s">
        <v>108</v>
      </c>
      <c r="B20" s="6">
        <f>Wahlbeteiligung!G16</f>
        <v>58.698457533715484</v>
      </c>
      <c r="C20" s="7">
        <f t="shared" si="0"/>
        <v>104965</v>
      </c>
      <c r="D20" s="7">
        <f>ITNRW_2014!G33</f>
        <v>51607</v>
      </c>
      <c r="E20" s="7">
        <f>ITNRW_2014!H33</f>
        <v>24974</v>
      </c>
      <c r="F20" s="7">
        <f>ITNRW_2014!I33</f>
        <v>12603</v>
      </c>
      <c r="G20" s="7">
        <f>ITNRW_2014!J33</f>
        <v>5422</v>
      </c>
      <c r="H20" s="46">
        <f>ITNRW_2014!K33</f>
        <v>2779</v>
      </c>
      <c r="I20" s="46">
        <f>ITNRW_2014!C95</f>
        <v>0</v>
      </c>
      <c r="J20" s="49">
        <f>ITNRW_2014!D95</f>
        <v>7580</v>
      </c>
      <c r="L20" s="10">
        <f>ITNRW_2014!S33</f>
        <v>793</v>
      </c>
      <c r="M20" s="10">
        <f>ITNRW_2014!W33</f>
        <v>0</v>
      </c>
      <c r="O20" s="10" t="s">
        <v>72</v>
      </c>
      <c r="P20" s="10">
        <v>66111</v>
      </c>
    </row>
    <row r="21" spans="1:16" s="10" customFormat="1" ht="15" customHeight="1" x14ac:dyDescent="0.2">
      <c r="A21" s="5" t="s">
        <v>243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215">
        <v>0</v>
      </c>
      <c r="I21" s="215">
        <v>0</v>
      </c>
      <c r="J21" s="216">
        <v>0</v>
      </c>
      <c r="O21" s="10" t="s">
        <v>73</v>
      </c>
      <c r="P21" s="10">
        <v>147197</v>
      </c>
    </row>
    <row r="22" spans="1:16" s="10" customFormat="1" ht="15" customHeight="1" x14ac:dyDescent="0.2">
      <c r="A22" s="5" t="s">
        <v>109</v>
      </c>
      <c r="B22" s="6">
        <f>Wahlbeteiligung!G18</f>
        <v>50.704600853138324</v>
      </c>
      <c r="C22" s="7">
        <f t="shared" si="0"/>
        <v>144467</v>
      </c>
      <c r="D22" s="7">
        <f>ITNRW_2014!G38</f>
        <v>64162</v>
      </c>
      <c r="E22" s="7">
        <f>ITNRW_2014!H38</f>
        <v>38801</v>
      </c>
      <c r="F22" s="7">
        <f>ITNRW_2014!I38</f>
        <v>16794</v>
      </c>
      <c r="G22" s="7">
        <f>ITNRW_2014!J38</f>
        <v>4921</v>
      </c>
      <c r="H22" s="46">
        <f>ITNRW_2014!K38</f>
        <v>5090</v>
      </c>
      <c r="I22" s="46">
        <f>ITNRW_2014!C100</f>
        <v>9308</v>
      </c>
      <c r="J22" s="49">
        <f>ITNRW_2014!D100</f>
        <v>5391</v>
      </c>
      <c r="L22" s="10">
        <f>ITNRW_2014!S38</f>
        <v>0</v>
      </c>
      <c r="M22" s="10">
        <f>ITNRW_2014!W38</f>
        <v>5391</v>
      </c>
      <c r="O22" s="10" t="s">
        <v>74</v>
      </c>
      <c r="P22" s="10">
        <v>124770</v>
      </c>
    </row>
    <row r="23" spans="1:16" s="10" customFormat="1" ht="15" customHeight="1" x14ac:dyDescent="0.2">
      <c r="A23" s="5" t="s">
        <v>110</v>
      </c>
      <c r="B23" s="6">
        <f>Wahlbeteiligung!G19</f>
        <v>51.251339410219153</v>
      </c>
      <c r="C23" s="7">
        <f t="shared" si="0"/>
        <v>103299</v>
      </c>
      <c r="D23" s="7">
        <f>ITNRW_2014!G39</f>
        <v>35979</v>
      </c>
      <c r="E23" s="7">
        <f>ITNRW_2014!H39</f>
        <v>41096</v>
      </c>
      <c r="F23" s="7">
        <f>ITNRW_2014!I39</f>
        <v>10742</v>
      </c>
      <c r="G23" s="7">
        <f>ITNRW_2014!J39</f>
        <v>3482</v>
      </c>
      <c r="H23" s="46">
        <f>ITNRW_2014!K39</f>
        <v>4549</v>
      </c>
      <c r="I23" s="46">
        <f>ITNRW_2014!C101</f>
        <v>2350</v>
      </c>
      <c r="J23" s="49">
        <f>ITNRW_2014!D101</f>
        <v>5101</v>
      </c>
      <c r="L23" s="10">
        <f>ITNRW_2014!S39</f>
        <v>625</v>
      </c>
      <c r="M23" s="10">
        <f>ITNRW_2014!W39</f>
        <v>4476</v>
      </c>
      <c r="O23" s="10" t="s">
        <v>75</v>
      </c>
      <c r="P23" s="10">
        <v>121081</v>
      </c>
    </row>
    <row r="24" spans="1:16" s="10" customFormat="1" ht="15" customHeight="1" x14ac:dyDescent="0.2">
      <c r="A24" s="5" t="s">
        <v>82</v>
      </c>
      <c r="B24" s="6">
        <f>Wahlbeteiligung!G20</f>
        <v>53.674869636812737</v>
      </c>
      <c r="C24" s="7">
        <f t="shared" si="0"/>
        <v>114648</v>
      </c>
      <c r="D24" s="7">
        <f>ITNRW_2014!G50</f>
        <v>59985</v>
      </c>
      <c r="E24" s="7">
        <f>ITNRW_2014!H50</f>
        <v>31302</v>
      </c>
      <c r="F24" s="7">
        <f>ITNRW_2014!I50</f>
        <v>7826</v>
      </c>
      <c r="G24" s="7">
        <f>ITNRW_2014!J50</f>
        <v>5902</v>
      </c>
      <c r="H24" s="46">
        <f>ITNRW_2014!K50</f>
        <v>3664</v>
      </c>
      <c r="I24" s="46">
        <f>ITNRW_2014!C112</f>
        <v>0</v>
      </c>
      <c r="J24" s="49">
        <f>ITNRW_2014!D112</f>
        <v>5969</v>
      </c>
      <c r="L24" s="10">
        <f>ITNRW_2014!S50</f>
        <v>2522</v>
      </c>
      <c r="M24" s="10">
        <f>ITNRW_2014!W50</f>
        <v>0</v>
      </c>
      <c r="O24" s="10" t="s">
        <v>238</v>
      </c>
      <c r="P24" s="10">
        <v>141450</v>
      </c>
    </row>
    <row r="25" spans="1:16" s="10" customFormat="1" ht="15" customHeight="1" x14ac:dyDescent="0.2">
      <c r="A25" s="5" t="s">
        <v>111</v>
      </c>
      <c r="B25" s="6">
        <f>Wahlbeteiligung!G21</f>
        <v>57.095687331536396</v>
      </c>
      <c r="C25" s="7">
        <f t="shared" si="0"/>
        <v>66111</v>
      </c>
      <c r="D25" s="7">
        <f>ITNRW_2014!G40</f>
        <v>33638</v>
      </c>
      <c r="E25" s="7">
        <f>ITNRW_2014!H40</f>
        <v>16726</v>
      </c>
      <c r="F25" s="7">
        <f>ITNRW_2014!I40</f>
        <v>6294</v>
      </c>
      <c r="G25" s="7">
        <f>ITNRW_2014!J40</f>
        <v>2764</v>
      </c>
      <c r="H25" s="46">
        <f>ITNRW_2014!K40</f>
        <v>2088</v>
      </c>
      <c r="I25" s="46">
        <f>ITNRW_2014!C102</f>
        <v>4601</v>
      </c>
      <c r="J25" s="49">
        <f>ITNRW_2014!D102</f>
        <v>0</v>
      </c>
      <c r="L25" s="10">
        <f>ITNRW_2014!S40</f>
        <v>0</v>
      </c>
      <c r="M25" s="10">
        <f>ITNRW_2014!W40</f>
        <v>0</v>
      </c>
      <c r="O25" s="10" t="s">
        <v>239</v>
      </c>
      <c r="P25" s="10">
        <v>202064</v>
      </c>
    </row>
    <row r="26" spans="1:16" s="10" customFormat="1" ht="15" customHeight="1" x14ac:dyDescent="0.2">
      <c r="A26" s="5" t="s">
        <v>112</v>
      </c>
      <c r="B26" s="6">
        <f>Wahlbeteiligung!G22</f>
        <v>52.586666666666673</v>
      </c>
      <c r="C26" s="7">
        <f t="shared" si="0"/>
        <v>147197</v>
      </c>
      <c r="D26" s="7">
        <f>ITNRW_2014!G41</f>
        <v>50376</v>
      </c>
      <c r="E26" s="7">
        <f>ITNRW_2014!H41</f>
        <v>56149</v>
      </c>
      <c r="F26" s="7">
        <f>ITNRW_2014!I41</f>
        <v>15773</v>
      </c>
      <c r="G26" s="7">
        <f>ITNRW_2014!J41</f>
        <v>7562</v>
      </c>
      <c r="H26" s="46">
        <f>ITNRW_2014!K41</f>
        <v>6453</v>
      </c>
      <c r="I26" s="46">
        <f>ITNRW_2014!C103</f>
        <v>6022</v>
      </c>
      <c r="J26" s="49">
        <f>ITNRW_2014!D103</f>
        <v>4862</v>
      </c>
      <c r="L26" s="10">
        <f>ITNRW_2014!S41</f>
        <v>0</v>
      </c>
      <c r="M26" s="10">
        <f>ITNRW_2014!W41</f>
        <v>4862</v>
      </c>
      <c r="O26" s="10" t="s">
        <v>240</v>
      </c>
      <c r="P26" s="10">
        <v>66750</v>
      </c>
    </row>
    <row r="27" spans="1:16" s="10" customFormat="1" ht="15" customHeight="1" x14ac:dyDescent="0.2">
      <c r="A27" s="5" t="s">
        <v>83</v>
      </c>
      <c r="B27" s="6">
        <f>Wahlbeteiligung!G23</f>
        <v>44.460804418963541</v>
      </c>
      <c r="C27" s="7">
        <f t="shared" si="0"/>
        <v>148458</v>
      </c>
      <c r="D27" s="7">
        <f>ITNRW_2014!G51</f>
        <v>60430</v>
      </c>
      <c r="E27" s="7">
        <f>ITNRW_2014!H51</f>
        <v>46114</v>
      </c>
      <c r="F27" s="7">
        <f>ITNRW_2014!I51</f>
        <v>12240</v>
      </c>
      <c r="G27" s="7">
        <f>ITNRW_2014!J51</f>
        <v>7660</v>
      </c>
      <c r="H27" s="46">
        <f>ITNRW_2014!K51</f>
        <v>6243</v>
      </c>
      <c r="I27" s="46">
        <f>ITNRW_2014!C113</f>
        <v>6608</v>
      </c>
      <c r="J27" s="49">
        <f>ITNRW_2014!D113</f>
        <v>9163</v>
      </c>
      <c r="L27" s="10">
        <f>ITNRW_2014!S51</f>
        <v>2704</v>
      </c>
      <c r="M27" s="10">
        <f>ITNRW_2014!W51</f>
        <v>4474</v>
      </c>
      <c r="O27" s="10" t="s">
        <v>241</v>
      </c>
      <c r="P27" s="10">
        <v>69464</v>
      </c>
    </row>
    <row r="28" spans="1:16" s="10" customFormat="1" ht="15" customHeight="1" x14ac:dyDescent="0.2">
      <c r="A28" s="5" t="s">
        <v>113</v>
      </c>
      <c r="B28" s="6">
        <f>Wahlbeteiligung!G24</f>
        <v>49.315853264067776</v>
      </c>
      <c r="C28" s="7">
        <f t="shared" si="0"/>
        <v>124770</v>
      </c>
      <c r="D28" s="7">
        <f>ITNRW_2014!G42</f>
        <v>46729</v>
      </c>
      <c r="E28" s="7">
        <f>ITNRW_2014!H42</f>
        <v>44221</v>
      </c>
      <c r="F28" s="7">
        <f>ITNRW_2014!I42</f>
        <v>12211</v>
      </c>
      <c r="G28" s="7">
        <f>ITNRW_2014!J42</f>
        <v>5570</v>
      </c>
      <c r="H28" s="46">
        <f>ITNRW_2014!K42</f>
        <v>4605</v>
      </c>
      <c r="I28" s="46">
        <f>ITNRW_2014!C104</f>
        <v>0</v>
      </c>
      <c r="J28" s="49">
        <f>ITNRW_2014!D104</f>
        <v>11434</v>
      </c>
      <c r="L28" s="10">
        <f>ITNRW_2014!S42</f>
        <v>1885</v>
      </c>
      <c r="M28" s="10">
        <f>ITNRW_2014!W42</f>
        <v>5180</v>
      </c>
      <c r="O28" s="10" t="s">
        <v>242</v>
      </c>
      <c r="P28" s="10">
        <v>50816</v>
      </c>
    </row>
    <row r="29" spans="1:16" s="10" customFormat="1" ht="15" customHeight="1" x14ac:dyDescent="0.2">
      <c r="A29" s="5" t="s">
        <v>114</v>
      </c>
      <c r="B29" s="6">
        <f>Wahlbeteiligung!G25</f>
        <v>52.372241290310896</v>
      </c>
      <c r="C29" s="7">
        <f t="shared" si="0"/>
        <v>57021</v>
      </c>
      <c r="D29" s="7">
        <f>ITNRW_2014!G52</f>
        <v>30942</v>
      </c>
      <c r="E29" s="7">
        <f>ITNRW_2014!H52</f>
        <v>13264</v>
      </c>
      <c r="F29" s="7">
        <f>ITNRW_2014!I52</f>
        <v>3970</v>
      </c>
      <c r="G29" s="7">
        <f>ITNRW_2014!J52</f>
        <v>2092</v>
      </c>
      <c r="H29" s="46">
        <f>ITNRW_2014!K52</f>
        <v>1529</v>
      </c>
      <c r="I29" s="46">
        <f>ITNRW_2014!C114</f>
        <v>0</v>
      </c>
      <c r="J29" s="49">
        <f>ITNRW_2014!D114</f>
        <v>5224</v>
      </c>
      <c r="L29" s="10">
        <f>ITNRW_2014!S52</f>
        <v>0</v>
      </c>
      <c r="M29" s="10">
        <f>ITNRW_2014!W52</f>
        <v>0</v>
      </c>
      <c r="O29" s="10" t="s">
        <v>81</v>
      </c>
      <c r="P29" s="10">
        <v>0</v>
      </c>
    </row>
    <row r="30" spans="1:16" s="10" customFormat="1" ht="15" customHeight="1" x14ac:dyDescent="0.2">
      <c r="A30" s="5" t="s">
        <v>115</v>
      </c>
      <c r="B30" s="6">
        <f>Wahlbeteiligung!G26</f>
        <v>50.617482287032459</v>
      </c>
      <c r="C30" s="7">
        <f t="shared" si="0"/>
        <v>121081</v>
      </c>
      <c r="D30" s="7">
        <f>ITNRW_2014!G43</f>
        <v>62777</v>
      </c>
      <c r="E30" s="7">
        <f>ITNRW_2014!H43</f>
        <v>25918</v>
      </c>
      <c r="F30" s="7">
        <f>ITNRW_2014!I43</f>
        <v>13477</v>
      </c>
      <c r="G30" s="7">
        <f>ITNRW_2014!J43</f>
        <v>5313</v>
      </c>
      <c r="H30" s="46">
        <f>ITNRW_2014!K43</f>
        <v>4964</v>
      </c>
      <c r="I30" s="46">
        <f>ITNRW_2014!C105</f>
        <v>0</v>
      </c>
      <c r="J30" s="49">
        <f>ITNRW_2014!D105</f>
        <v>8632</v>
      </c>
      <c r="L30" s="10">
        <f>ITNRW_2014!S43</f>
        <v>1465</v>
      </c>
      <c r="M30" s="10">
        <f>ITNRW_2014!W43</f>
        <v>4356</v>
      </c>
      <c r="O30" s="10" t="s">
        <v>82</v>
      </c>
      <c r="P30" s="10">
        <v>114648</v>
      </c>
    </row>
    <row r="31" spans="1:16" s="10" customFormat="1" ht="15" customHeight="1" x14ac:dyDescent="0.2">
      <c r="A31" s="5" t="s">
        <v>116</v>
      </c>
      <c r="B31" s="6">
        <f>Wahlbeteiligung!G27</f>
        <v>47.963366958534202</v>
      </c>
      <c r="C31" s="7">
        <f t="shared" si="0"/>
        <v>236942</v>
      </c>
      <c r="D31" s="7">
        <f>ITNRW_2014!G34</f>
        <v>80020</v>
      </c>
      <c r="E31" s="7">
        <f>ITNRW_2014!H34</f>
        <v>95844</v>
      </c>
      <c r="F31" s="7">
        <f>ITNRW_2014!I34</f>
        <v>20873</v>
      </c>
      <c r="G31" s="7">
        <f>ITNRW_2014!J34</f>
        <v>9141</v>
      </c>
      <c r="H31" s="46">
        <f>ITNRW_2014!K34</f>
        <v>12472</v>
      </c>
      <c r="I31" s="46">
        <f>ITNRW_2014!C96</f>
        <v>0</v>
      </c>
      <c r="J31" s="49">
        <f>ITNRW_2014!D96</f>
        <v>18592</v>
      </c>
      <c r="L31" s="10">
        <f>ITNRW_2014!S34</f>
        <v>6098</v>
      </c>
      <c r="M31" s="10">
        <f>ITNRW_2014!W34</f>
        <v>0</v>
      </c>
      <c r="O31" s="10" t="s">
        <v>83</v>
      </c>
      <c r="P31" s="10">
        <v>148458</v>
      </c>
    </row>
    <row r="32" spans="1:16" s="10" customFormat="1" ht="15" customHeight="1" x14ac:dyDescent="0.2">
      <c r="A32" s="5" t="s">
        <v>117</v>
      </c>
      <c r="B32" s="6">
        <f>Wahlbeteiligung!G28</f>
        <v>51.508943345678034</v>
      </c>
      <c r="C32" s="7">
        <f t="shared" si="0"/>
        <v>115725</v>
      </c>
      <c r="D32" s="7">
        <f>ITNRW_2014!G53</f>
        <v>42107</v>
      </c>
      <c r="E32" s="7">
        <f>ITNRW_2014!H53</f>
        <v>41340</v>
      </c>
      <c r="F32" s="7">
        <f>ITNRW_2014!I53</f>
        <v>10269</v>
      </c>
      <c r="G32" s="7">
        <f>ITNRW_2014!J53</f>
        <v>7352</v>
      </c>
      <c r="H32" s="46">
        <f>ITNRW_2014!K53</f>
        <v>5123</v>
      </c>
      <c r="I32" s="46">
        <f>ITNRW_2014!C115</f>
        <v>0</v>
      </c>
      <c r="J32" s="49">
        <f>ITNRW_2014!D115</f>
        <v>9534</v>
      </c>
      <c r="L32" s="10">
        <f>ITNRW_2014!S53</f>
        <v>0</v>
      </c>
      <c r="M32" s="10">
        <f>ITNRW_2014!W53</f>
        <v>3359</v>
      </c>
      <c r="O32" s="10" t="s">
        <v>84</v>
      </c>
      <c r="P32" s="10">
        <v>57021</v>
      </c>
    </row>
    <row r="33" spans="1:16" s="10" customFormat="1" ht="15" customHeight="1" x14ac:dyDescent="0.2">
      <c r="A33" s="5" t="s">
        <v>118</v>
      </c>
      <c r="B33" s="6">
        <f>Wahlbeteiligung!G29</f>
        <v>51.156505393260247</v>
      </c>
      <c r="C33" s="7">
        <f t="shared" si="0"/>
        <v>125274</v>
      </c>
      <c r="D33" s="7">
        <f>ITNRW_2014!G54</f>
        <v>53751</v>
      </c>
      <c r="E33" s="7">
        <f>ITNRW_2014!H54</f>
        <v>34997</v>
      </c>
      <c r="F33" s="7">
        <f>ITNRW_2014!I54</f>
        <v>9401</v>
      </c>
      <c r="G33" s="7">
        <f>ITNRW_2014!J54</f>
        <v>6368</v>
      </c>
      <c r="H33" s="46">
        <f>ITNRW_2014!K54</f>
        <v>4065</v>
      </c>
      <c r="I33" s="46">
        <f>ITNRW_2014!C116</f>
        <v>8481</v>
      </c>
      <c r="J33" s="49">
        <f>ITNRW_2014!D116</f>
        <v>8211</v>
      </c>
      <c r="L33" s="10">
        <f>ITNRW_2014!S54</f>
        <v>1887</v>
      </c>
      <c r="M33" s="10">
        <f>ITNRW_2014!W54</f>
        <v>4241</v>
      </c>
      <c r="O33" s="10" t="s">
        <v>85</v>
      </c>
      <c r="P33" s="10">
        <v>115725</v>
      </c>
    </row>
    <row r="34" spans="1:16" s="10" customFormat="1" ht="15" customHeight="1" x14ac:dyDescent="0.2">
      <c r="A34" s="5" t="s">
        <v>119</v>
      </c>
      <c r="B34" s="6">
        <f>Wahlbeteiligung!G30</f>
        <v>55.990121114025783</v>
      </c>
      <c r="C34" s="7">
        <f t="shared" si="0"/>
        <v>197904</v>
      </c>
      <c r="D34" s="7">
        <f>ITNRW_2014!G35</f>
        <v>88018</v>
      </c>
      <c r="E34" s="7">
        <f>ITNRW_2014!H35</f>
        <v>62477</v>
      </c>
      <c r="F34" s="7">
        <f>ITNRW_2014!I35</f>
        <v>21825</v>
      </c>
      <c r="G34" s="7">
        <f>ITNRW_2014!J35</f>
        <v>8937</v>
      </c>
      <c r="H34" s="46">
        <f>ITNRW_2014!K35</f>
        <v>7445</v>
      </c>
      <c r="I34" s="46">
        <f>ITNRW_2014!C97</f>
        <v>0</v>
      </c>
      <c r="J34" s="49">
        <f>ITNRW_2014!D97</f>
        <v>9202</v>
      </c>
      <c r="L34" s="10">
        <f>ITNRW_2014!S35</f>
        <v>0</v>
      </c>
      <c r="M34" s="10">
        <f>ITNRW_2014!W35</f>
        <v>0</v>
      </c>
      <c r="O34" s="10" t="s">
        <v>86</v>
      </c>
      <c r="P34" s="10">
        <v>125274</v>
      </c>
    </row>
    <row r="35" spans="1:16" s="10" customFormat="1" ht="15" customHeight="1" x14ac:dyDescent="0.2">
      <c r="A35" s="5" t="s">
        <v>120</v>
      </c>
      <c r="B35" s="6">
        <f>Wahlbeteiligung!G31</f>
        <v>50.097905709270762</v>
      </c>
      <c r="C35" s="7">
        <f t="shared" si="0"/>
        <v>160072</v>
      </c>
      <c r="D35" s="7">
        <f>ITNRW_2014!G55</f>
        <v>47097</v>
      </c>
      <c r="E35" s="7">
        <f>ITNRW_2014!H55</f>
        <v>67001</v>
      </c>
      <c r="F35" s="7">
        <f>ITNRW_2014!I55</f>
        <v>17970</v>
      </c>
      <c r="G35" s="7">
        <f>ITNRW_2014!J55</f>
        <v>5448</v>
      </c>
      <c r="H35" s="46">
        <f>ITNRW_2014!K55</f>
        <v>7930</v>
      </c>
      <c r="I35" s="46">
        <f>ITNRW_2014!C117</f>
        <v>4304</v>
      </c>
      <c r="J35" s="49">
        <f>ITNRW_2014!D117</f>
        <v>10322</v>
      </c>
      <c r="L35" s="10">
        <f>ITNRW_2014!S55</f>
        <v>4840</v>
      </c>
      <c r="M35" s="10">
        <f>ITNRW_2014!W55</f>
        <v>0</v>
      </c>
      <c r="O35" s="10" t="s">
        <v>87</v>
      </c>
      <c r="P35" s="10">
        <v>160072</v>
      </c>
    </row>
    <row r="36" spans="1:16" s="10" customFormat="1" ht="15" customHeight="1" x14ac:dyDescent="0.2">
      <c r="A36" s="16" t="s">
        <v>121</v>
      </c>
      <c r="B36" s="17">
        <f>Wahlbeteiligung!G32</f>
        <v>55.389249615101413</v>
      </c>
      <c r="C36" s="7">
        <f t="shared" si="0"/>
        <v>122568</v>
      </c>
      <c r="D36" s="7">
        <f>ITNRW_2014!G36</f>
        <v>55105</v>
      </c>
      <c r="E36" s="7">
        <f>ITNRW_2014!H36</f>
        <v>31088</v>
      </c>
      <c r="F36" s="7">
        <f>ITNRW_2014!I36</f>
        <v>14550</v>
      </c>
      <c r="G36" s="7">
        <f>ITNRW_2014!J36</f>
        <v>6314</v>
      </c>
      <c r="H36" s="46">
        <f>ITNRW_2014!K36</f>
        <v>3614</v>
      </c>
      <c r="I36" s="46">
        <f>ITNRW_2014!C98</f>
        <v>0</v>
      </c>
      <c r="J36" s="49">
        <f>ITNRW_2014!D98</f>
        <v>11897</v>
      </c>
      <c r="L36" s="10">
        <f>ITNRW_2014!S36</f>
        <v>1979</v>
      </c>
      <c r="M36" s="10">
        <f>ITNRW_2014!W36</f>
        <v>3636</v>
      </c>
    </row>
    <row r="37" spans="1:16" ht="18" customHeight="1" x14ac:dyDescent="0.2">
      <c r="A37" s="18" t="s">
        <v>122</v>
      </c>
      <c r="B37" s="19">
        <f>Wahlbeteiligung!G33</f>
        <v>51.570671529617805</v>
      </c>
      <c r="C37" s="14">
        <f>SUM(D37:J37)</f>
        <v>2249028</v>
      </c>
      <c r="D37" s="14">
        <f>SUM(D19:D36)</f>
        <v>944898</v>
      </c>
      <c r="E37" s="14">
        <f t="shared" ref="E37:J37" si="3">SUM(E19:E36)</f>
        <v>707100</v>
      </c>
      <c r="F37" s="14">
        <f t="shared" si="3"/>
        <v>220229</v>
      </c>
      <c r="G37" s="14">
        <f t="shared" si="3"/>
        <v>100852</v>
      </c>
      <c r="H37" s="47">
        <f t="shared" si="3"/>
        <v>85970</v>
      </c>
      <c r="I37" s="47">
        <f t="shared" si="3"/>
        <v>41674</v>
      </c>
      <c r="J37" s="15">
        <f t="shared" si="3"/>
        <v>148305</v>
      </c>
      <c r="L37" s="3">
        <f>SUM(L19:L36)</f>
        <v>26987</v>
      </c>
      <c r="M37" s="3">
        <f>SUM(M19:M36)</f>
        <v>43317</v>
      </c>
    </row>
    <row r="38" spans="1:16" ht="18" customHeight="1" thickBot="1" x14ac:dyDescent="0.25">
      <c r="A38" s="20" t="s">
        <v>123</v>
      </c>
      <c r="B38" s="21">
        <f>Wahlbeteiligung!G34</f>
        <v>50.596336672605588</v>
      </c>
      <c r="C38" s="22">
        <f>SUM(D38:J38)</f>
        <v>3179675</v>
      </c>
      <c r="D38" s="22">
        <f>D18+D37</f>
        <v>1219437</v>
      </c>
      <c r="E38" s="22">
        <f t="shared" ref="E38:H38" si="4">E18+E37</f>
        <v>1049339</v>
      </c>
      <c r="F38" s="22">
        <f t="shared" si="4"/>
        <v>342066</v>
      </c>
      <c r="G38" s="22">
        <f t="shared" si="4"/>
        <v>131587</v>
      </c>
      <c r="H38" s="48">
        <f t="shared" si="4"/>
        <v>139957</v>
      </c>
      <c r="I38" s="48">
        <f>I18+I37</f>
        <v>56421</v>
      </c>
      <c r="J38" s="23">
        <f>J18+J37</f>
        <v>240868</v>
      </c>
      <c r="L38" s="3">
        <f>SUM(L18,L37)</f>
        <v>46342</v>
      </c>
      <c r="M38" s="3">
        <f>SUM(M18,M37)</f>
        <v>68775</v>
      </c>
    </row>
    <row r="39" spans="1:16" ht="15" customHeight="1" thickTop="1" x14ac:dyDescent="0.2">
      <c r="A39" s="24" t="s">
        <v>124</v>
      </c>
      <c r="B39" s="6"/>
      <c r="C39" s="7"/>
      <c r="D39" s="7"/>
      <c r="E39" s="7"/>
      <c r="F39" s="7"/>
      <c r="G39" s="7"/>
      <c r="H39" s="7"/>
      <c r="I39" s="25"/>
      <c r="J39" s="152"/>
    </row>
    <row r="40" spans="1:16" ht="15" customHeight="1" x14ac:dyDescent="0.2">
      <c r="A40" s="24" t="s">
        <v>136</v>
      </c>
      <c r="B40" s="6">
        <f>Wahlbeteiligung!G35</f>
        <v>49.473937999704432</v>
      </c>
      <c r="C40" s="7">
        <f>ITNRW_2014!F58</f>
        <v>3715349</v>
      </c>
      <c r="D40" s="7">
        <f>ITNRW_2014!G58</f>
        <v>1378624</v>
      </c>
      <c r="E40" s="7">
        <f>ITNRW_2014!H58</f>
        <v>1106108</v>
      </c>
      <c r="F40" s="7">
        <f>ITNRW_2014!I58</f>
        <v>461798</v>
      </c>
      <c r="G40" s="7">
        <f>ITNRW_2014!J58</f>
        <v>196200</v>
      </c>
      <c r="H40" s="7">
        <f>ITNRW_2014!K58</f>
        <v>179782</v>
      </c>
      <c r="I40" s="195" t="s">
        <v>202</v>
      </c>
      <c r="J40" s="11">
        <f>SUM(ITNRW_2014!D64:D90)</f>
        <v>403564</v>
      </c>
      <c r="L40" s="122"/>
    </row>
    <row r="41" spans="1:16" ht="15" customHeight="1" x14ac:dyDescent="0.2">
      <c r="A41" s="27" t="s">
        <v>142</v>
      </c>
      <c r="B41" s="28">
        <f>Wahlbeteiligung!G36</f>
        <v>49.985529485138223</v>
      </c>
      <c r="C41" s="29">
        <f>C38+C40</f>
        <v>6895024</v>
      </c>
      <c r="D41" s="29">
        <f>ITNRW_2014!G60</f>
        <v>2598061</v>
      </c>
      <c r="E41" s="29">
        <f>ITNRW_2014!H60</f>
        <v>2155447</v>
      </c>
      <c r="F41" s="29">
        <f>ITNRW_2014!I60</f>
        <v>803864</v>
      </c>
      <c r="G41" s="29">
        <f>ITNRW_2014!J60</f>
        <v>327787</v>
      </c>
      <c r="H41" s="29">
        <f>ITNRW_2014!K60</f>
        <v>319739</v>
      </c>
      <c r="I41" s="196" t="s">
        <v>202</v>
      </c>
      <c r="J41" s="153">
        <f>J40+J38</f>
        <v>644432</v>
      </c>
    </row>
    <row r="42" spans="1:16" ht="5.0999999999999996" customHeight="1" x14ac:dyDescent="0.2">
      <c r="A42" s="2"/>
      <c r="B42" s="30"/>
      <c r="C42" s="30"/>
      <c r="D42" s="30"/>
      <c r="E42" s="30"/>
      <c r="F42" s="30"/>
      <c r="G42" s="30"/>
      <c r="H42" s="30"/>
      <c r="I42" s="30"/>
      <c r="J42" s="30"/>
    </row>
    <row r="43" spans="1:16" ht="12" customHeight="1" x14ac:dyDescent="0.2">
      <c r="A43" s="31" t="s">
        <v>201</v>
      </c>
      <c r="B43" s="32"/>
      <c r="C43" s="32"/>
      <c r="D43" s="30"/>
      <c r="E43" s="30"/>
      <c r="F43" s="30"/>
      <c r="G43" s="30"/>
      <c r="H43" s="30"/>
      <c r="I43" s="30"/>
      <c r="J43" s="30"/>
    </row>
    <row r="44" spans="1:16" x14ac:dyDescent="0.2">
      <c r="A44" s="31" t="s">
        <v>245</v>
      </c>
      <c r="B44" s="31"/>
      <c r="C44" s="31"/>
      <c r="D44" s="120"/>
      <c r="E44" s="120"/>
      <c r="F44" s="120"/>
      <c r="G44" s="120"/>
      <c r="H44" s="120"/>
      <c r="I44" s="120"/>
    </row>
    <row r="45" spans="1:16" x14ac:dyDescent="0.2">
      <c r="A45" s="32" t="s">
        <v>125</v>
      </c>
      <c r="B45" s="31"/>
      <c r="C45" s="121"/>
      <c r="D45" s="121"/>
      <c r="E45" s="121"/>
      <c r="F45" s="121"/>
      <c r="G45" s="121"/>
      <c r="H45" s="121"/>
      <c r="I45" s="121"/>
      <c r="J45" s="121"/>
    </row>
    <row r="46" spans="1:16" x14ac:dyDescent="0.2">
      <c r="A46" s="31"/>
      <c r="B46" s="31"/>
      <c r="C46" s="121"/>
      <c r="D46" s="121"/>
      <c r="E46" s="121"/>
      <c r="F46" s="121"/>
      <c r="G46" s="121"/>
      <c r="H46" s="121"/>
      <c r="I46" s="121"/>
      <c r="J46" s="121"/>
    </row>
    <row r="47" spans="1:16" x14ac:dyDescent="0.2">
      <c r="A47" s="31"/>
      <c r="B47" s="31"/>
      <c r="C47" s="31"/>
    </row>
    <row r="48" spans="1:16" x14ac:dyDescent="0.2">
      <c r="A48" s="31"/>
      <c r="B48" s="31"/>
      <c r="C48" s="31"/>
    </row>
  </sheetData>
  <mergeCells count="13">
    <mergeCell ref="L7:L8"/>
    <mergeCell ref="M7:M8"/>
    <mergeCell ref="J7:J8"/>
    <mergeCell ref="A6:A8"/>
    <mergeCell ref="B6:B8"/>
    <mergeCell ref="C6:C8"/>
    <mergeCell ref="D6:J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31496062992125984" footer="0.11811023622047245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46"/>
  <sheetViews>
    <sheetView zoomScale="90" zoomScaleNormal="90" workbookViewId="0">
      <selection activeCell="O16" sqref="O16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2" width="11.85546875" style="229" customWidth="1"/>
    <col min="13" max="13" width="10.28515625" style="229"/>
    <col min="14" max="14" width="15.42578125" style="229" customWidth="1"/>
    <col min="15" max="15" width="20.140625" style="229" bestFit="1" customWidth="1"/>
    <col min="16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266</v>
      </c>
    </row>
    <row r="4" spans="1:18" x14ac:dyDescent="0.25">
      <c r="A4" s="230" t="s">
        <v>265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95" t="s">
        <v>8</v>
      </c>
      <c r="G7" s="495" t="s">
        <v>9</v>
      </c>
      <c r="H7" s="495" t="s">
        <v>209</v>
      </c>
      <c r="I7" s="495" t="s">
        <v>10</v>
      </c>
      <c r="J7" s="495" t="s">
        <v>24</v>
      </c>
      <c r="K7" s="497" t="s">
        <v>267</v>
      </c>
      <c r="L7" s="495" t="s">
        <v>273</v>
      </c>
    </row>
    <row r="8" spans="1:18" ht="28.5" customHeight="1" x14ac:dyDescent="0.25">
      <c r="A8" s="488"/>
      <c r="B8" s="491"/>
      <c r="C8" s="491"/>
      <c r="D8" s="496"/>
      <c r="E8" s="496"/>
      <c r="F8" s="496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375">
        <v>63.860549224105299</v>
      </c>
      <c r="C9" s="376">
        <v>150988</v>
      </c>
      <c r="D9" s="416">
        <v>24.101915384004027</v>
      </c>
      <c r="E9" s="416">
        <v>17.951757755583227</v>
      </c>
      <c r="F9" s="416">
        <v>18.578959917344427</v>
      </c>
      <c r="G9" s="416">
        <v>5.9143773015074039</v>
      </c>
      <c r="H9" s="416">
        <v>10.812117519273055</v>
      </c>
      <c r="I9" s="431">
        <v>4.2069568442525229</v>
      </c>
      <c r="J9" s="416">
        <v>2.7664450154979203</v>
      </c>
      <c r="K9" s="416">
        <v>4.5838079847405098</v>
      </c>
      <c r="L9" s="417">
        <v>11.083662277796911</v>
      </c>
      <c r="M9" s="415"/>
      <c r="N9" s="415"/>
      <c r="O9" s="355"/>
    </row>
    <row r="10" spans="1:18" s="234" customFormat="1" ht="15" customHeight="1" x14ac:dyDescent="0.2">
      <c r="A10" s="231" t="s">
        <v>98</v>
      </c>
      <c r="B10" s="375">
        <v>63.248470421958977</v>
      </c>
      <c r="C10" s="376">
        <v>168975</v>
      </c>
      <c r="D10" s="416">
        <v>23.401686640035507</v>
      </c>
      <c r="E10" s="416">
        <v>21.881343393993195</v>
      </c>
      <c r="F10" s="416">
        <v>15.64550969078266</v>
      </c>
      <c r="G10" s="416">
        <v>4.7888740938008576</v>
      </c>
      <c r="H10" s="416">
        <v>11.944370469004291</v>
      </c>
      <c r="I10" s="416">
        <v>3.455540760467525</v>
      </c>
      <c r="J10" s="416">
        <v>2.7583962124574644</v>
      </c>
      <c r="K10" s="416">
        <v>4.1680722000295898</v>
      </c>
      <c r="L10" s="417">
        <v>11.95620653942891</v>
      </c>
      <c r="M10" s="415"/>
      <c r="N10" s="415"/>
      <c r="O10" s="356"/>
    </row>
    <row r="11" spans="1:18" s="234" customFormat="1" ht="15" customHeight="1" x14ac:dyDescent="0.2">
      <c r="A11" s="231" t="s">
        <v>99</v>
      </c>
      <c r="B11" s="375">
        <v>60.680335614021111</v>
      </c>
      <c r="C11" s="429">
        <v>52931</v>
      </c>
      <c r="D11" s="416">
        <v>29.315523984054714</v>
      </c>
      <c r="E11" s="416">
        <v>21.779297576089625</v>
      </c>
      <c r="F11" s="416">
        <v>9.087302337004779</v>
      </c>
      <c r="G11" s="416">
        <v>4.9687328786533413</v>
      </c>
      <c r="H11" s="416">
        <v>16.969261869225974</v>
      </c>
      <c r="I11" s="416">
        <v>1.6965483365135741</v>
      </c>
      <c r="J11" s="416">
        <v>1.8004571989949179</v>
      </c>
      <c r="K11" s="416">
        <v>4.5795469573595815</v>
      </c>
      <c r="L11" s="417">
        <v>9.8033288621034931</v>
      </c>
      <c r="M11" s="415"/>
      <c r="N11" s="415"/>
      <c r="O11" s="357"/>
    </row>
    <row r="12" spans="1:18" s="234" customFormat="1" ht="15" customHeight="1" x14ac:dyDescent="0.2">
      <c r="A12" s="231" t="s">
        <v>100</v>
      </c>
      <c r="B12" s="375">
        <v>61.461773730188199</v>
      </c>
      <c r="C12" s="376">
        <v>249873</v>
      </c>
      <c r="D12" s="430">
        <v>23.044506609357555</v>
      </c>
      <c r="E12" s="416">
        <v>21.229184425688249</v>
      </c>
      <c r="F12" s="416">
        <v>15.100070835984681</v>
      </c>
      <c r="G12" s="416">
        <v>4.8520648489432636</v>
      </c>
      <c r="H12" s="416">
        <v>13.027017725004303</v>
      </c>
      <c r="I12" s="416">
        <v>2.8230341013234725</v>
      </c>
      <c r="J12" s="431">
        <v>3.0395440883969056</v>
      </c>
      <c r="K12" s="416">
        <v>4.8568672885826008</v>
      </c>
      <c r="L12" s="417">
        <v>12.027710076718973</v>
      </c>
      <c r="M12" s="415"/>
      <c r="N12" s="415"/>
      <c r="O12" s="237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427">
        <v>52.285038933786041</v>
      </c>
      <c r="C13" s="376">
        <v>87904</v>
      </c>
      <c r="D13" s="416">
        <v>23.468784128139788</v>
      </c>
      <c r="E13" s="416">
        <v>21.548507462686565</v>
      </c>
      <c r="F13" s="416">
        <v>7.6993083363669461</v>
      </c>
      <c r="G13" s="416">
        <v>4.3399617764834364</v>
      </c>
      <c r="H13" s="431">
        <v>21.663405533309067</v>
      </c>
      <c r="I13" s="416">
        <v>2.0328995267564616</v>
      </c>
      <c r="J13" s="416">
        <v>1.8679468511103021</v>
      </c>
      <c r="K13" s="416">
        <v>4.8871496177648339</v>
      </c>
      <c r="L13" s="417">
        <v>12.492036767382599</v>
      </c>
      <c r="M13" s="415"/>
      <c r="N13" s="415"/>
    </row>
    <row r="14" spans="1:18" s="234" customFormat="1" ht="15" customHeight="1" x14ac:dyDescent="0.2">
      <c r="A14" s="231" t="s">
        <v>102</v>
      </c>
      <c r="B14" s="375">
        <v>55.398718069563579</v>
      </c>
      <c r="C14" s="376">
        <v>70026</v>
      </c>
      <c r="D14" s="416">
        <v>29.049210293319621</v>
      </c>
      <c r="E14" s="416">
        <v>19.097192471367777</v>
      </c>
      <c r="F14" s="416">
        <v>9.2836946277097088</v>
      </c>
      <c r="G14" s="416">
        <v>5.3465855539371088</v>
      </c>
      <c r="H14" s="416">
        <v>17.592037243309626</v>
      </c>
      <c r="I14" s="416">
        <v>2.0535229771799046</v>
      </c>
      <c r="J14" s="416">
        <v>1.8892982606460458</v>
      </c>
      <c r="K14" s="431">
        <v>5.356581841030474</v>
      </c>
      <c r="L14" s="417">
        <v>10.331876731499728</v>
      </c>
      <c r="M14" s="415"/>
      <c r="N14" s="415"/>
    </row>
    <row r="15" spans="1:18" s="234" customFormat="1" ht="15" customHeight="1" x14ac:dyDescent="0.2">
      <c r="A15" s="231" t="s">
        <v>103</v>
      </c>
      <c r="B15" s="375">
        <v>58.551990268188739</v>
      </c>
      <c r="C15" s="376">
        <v>72110</v>
      </c>
      <c r="D15" s="416">
        <v>30.061017889335741</v>
      </c>
      <c r="E15" s="416">
        <v>21.12051033143808</v>
      </c>
      <c r="F15" s="416">
        <v>8.6728609069477187</v>
      </c>
      <c r="G15" s="416">
        <v>5.269726806268201</v>
      </c>
      <c r="H15" s="416">
        <v>16.778532797115517</v>
      </c>
      <c r="I15" s="416">
        <v>1.7306892247954515</v>
      </c>
      <c r="J15" s="416">
        <v>1.6516433227014282</v>
      </c>
      <c r="K15" s="416">
        <v>5.0866731382609904</v>
      </c>
      <c r="L15" s="417">
        <v>9.6283455831368734</v>
      </c>
      <c r="M15" s="415"/>
      <c r="N15" s="415"/>
    </row>
    <row r="16" spans="1:18" s="234" customFormat="1" ht="16.899999999999999" customHeight="1" x14ac:dyDescent="0.2">
      <c r="A16" s="231" t="s">
        <v>104</v>
      </c>
      <c r="B16" s="375">
        <v>54.446291008254441</v>
      </c>
      <c r="C16" s="376">
        <v>58849</v>
      </c>
      <c r="D16" s="416">
        <v>23.740420397967679</v>
      </c>
      <c r="E16" s="431">
        <v>23.918843140919982</v>
      </c>
      <c r="F16" s="416">
        <v>8.9925062447960027</v>
      </c>
      <c r="G16" s="430">
        <v>4.1224149943074648</v>
      </c>
      <c r="H16" s="416">
        <v>17.959523526313106</v>
      </c>
      <c r="I16" s="416">
        <v>2.5030161939880036</v>
      </c>
      <c r="J16" s="416">
        <v>2.0034325137215583</v>
      </c>
      <c r="K16" s="416">
        <v>4.892181685330252</v>
      </c>
      <c r="L16" s="417">
        <v>11.86766130265595</v>
      </c>
      <c r="M16" s="415"/>
      <c r="N16" s="415"/>
    </row>
    <row r="17" spans="1:15" s="234" customFormat="1" ht="15" customHeight="1" x14ac:dyDescent="0.2">
      <c r="A17" s="231" t="s">
        <v>105</v>
      </c>
      <c r="B17" s="426">
        <v>74.337854091493512</v>
      </c>
      <c r="C17" s="376">
        <v>178476</v>
      </c>
      <c r="D17" s="416">
        <v>25.274546717765972</v>
      </c>
      <c r="E17" s="416">
        <v>14.520719872699972</v>
      </c>
      <c r="F17" s="431">
        <v>27.401443331316255</v>
      </c>
      <c r="G17" s="431">
        <v>6.4120666083955262</v>
      </c>
      <c r="H17" s="430">
        <v>4.7984042672404126</v>
      </c>
      <c r="I17" s="416">
        <v>3.3881306170017256</v>
      </c>
      <c r="J17" s="416">
        <v>2.0736681682691231</v>
      </c>
      <c r="K17" s="416">
        <v>3.0160917994576302</v>
      </c>
      <c r="L17" s="432">
        <v>13.11492861785338</v>
      </c>
      <c r="M17" s="415"/>
      <c r="N17" s="415"/>
    </row>
    <row r="18" spans="1:15" ht="18" customHeight="1" x14ac:dyDescent="0.25">
      <c r="A18" s="238" t="s">
        <v>106</v>
      </c>
      <c r="B18" s="380">
        <v>61.818269912803224</v>
      </c>
      <c r="C18" s="381">
        <v>1090132</v>
      </c>
      <c r="D18" s="418">
        <v>24.837542609518849</v>
      </c>
      <c r="E18" s="418">
        <v>19.831543336036368</v>
      </c>
      <c r="F18" s="418">
        <v>15.663240781850272</v>
      </c>
      <c r="G18" s="418">
        <v>5.2291832548718871</v>
      </c>
      <c r="H18" s="418">
        <v>12.900731287587192</v>
      </c>
      <c r="I18" s="418">
        <v>2.9478998873530915</v>
      </c>
      <c r="J18" s="418">
        <v>2.4237431797250242</v>
      </c>
      <c r="K18" s="418">
        <v>4.4490942381289607</v>
      </c>
      <c r="L18" s="419">
        <v>11.717021424928358</v>
      </c>
      <c r="M18" s="415"/>
      <c r="N18" s="415"/>
      <c r="O18" s="242"/>
    </row>
    <row r="19" spans="1:15" s="234" customFormat="1" ht="15" customHeight="1" x14ac:dyDescent="0.2">
      <c r="A19" s="231" t="s">
        <v>107</v>
      </c>
      <c r="B19" s="375">
        <v>67.765872336560264</v>
      </c>
      <c r="C19" s="376">
        <v>193028</v>
      </c>
      <c r="D19" s="416">
        <v>45.673166587230867</v>
      </c>
      <c r="E19" s="416">
        <v>14.362683134053093</v>
      </c>
      <c r="F19" s="416">
        <v>10.142051930289906</v>
      </c>
      <c r="G19" s="416">
        <v>6.078392772033073</v>
      </c>
      <c r="H19" s="416">
        <v>10.015645398595023</v>
      </c>
      <c r="I19" s="416">
        <v>1.2946308307603043</v>
      </c>
      <c r="J19" s="416">
        <v>1.4018691588785046</v>
      </c>
      <c r="K19" s="430">
        <v>2.9498311125847025</v>
      </c>
      <c r="L19" s="417">
        <v>8.081729075574529</v>
      </c>
      <c r="M19" s="415"/>
      <c r="N19" s="415"/>
    </row>
    <row r="20" spans="1:15" s="234" customFormat="1" ht="15" customHeight="1" x14ac:dyDescent="0.2">
      <c r="A20" s="231" t="s">
        <v>108</v>
      </c>
      <c r="B20" s="375">
        <v>72.191009653042698</v>
      </c>
      <c r="C20" s="376">
        <v>127466</v>
      </c>
      <c r="D20" s="416">
        <v>41.73191282381184</v>
      </c>
      <c r="E20" s="416">
        <v>15.186010387083615</v>
      </c>
      <c r="F20" s="416">
        <v>13.560478872797452</v>
      </c>
      <c r="G20" s="416">
        <v>6.2903048656112226</v>
      </c>
      <c r="H20" s="416">
        <v>9.2730610515745386</v>
      </c>
      <c r="I20" s="416">
        <v>1.2222867274410429</v>
      </c>
      <c r="J20" s="416">
        <v>1.4560745610594199</v>
      </c>
      <c r="K20" s="416">
        <v>3.1027881944989253</v>
      </c>
      <c r="L20" s="417">
        <v>8.1770825161219456</v>
      </c>
      <c r="M20" s="415"/>
      <c r="N20" s="415"/>
    </row>
    <row r="21" spans="1:15" s="234" customFormat="1" ht="15" customHeight="1" x14ac:dyDescent="0.2">
      <c r="A21" s="231" t="s">
        <v>81</v>
      </c>
      <c r="B21" s="375">
        <v>64.400612331588775</v>
      </c>
      <c r="C21" s="376">
        <v>159722</v>
      </c>
      <c r="D21" s="416">
        <v>27.600455791938494</v>
      </c>
      <c r="E21" s="416">
        <v>21.081003243134948</v>
      </c>
      <c r="F21" s="416">
        <v>12.958765855674233</v>
      </c>
      <c r="G21" s="416">
        <v>6.1350346226568657</v>
      </c>
      <c r="H21" s="416">
        <v>13.507218792652234</v>
      </c>
      <c r="I21" s="416">
        <v>1.8538460575249498</v>
      </c>
      <c r="J21" s="416">
        <v>2.1787856400495862</v>
      </c>
      <c r="K21" s="416">
        <v>4.6418151538297794</v>
      </c>
      <c r="L21" s="417">
        <v>10.04307484253891</v>
      </c>
      <c r="M21" s="415"/>
      <c r="N21" s="415"/>
    </row>
    <row r="22" spans="1:15" s="234" customFormat="1" ht="15" customHeight="1" x14ac:dyDescent="0.2">
      <c r="A22" s="231" t="s">
        <v>109</v>
      </c>
      <c r="B22" s="375">
        <v>64.453293636025307</v>
      </c>
      <c r="C22" s="376">
        <v>172027</v>
      </c>
      <c r="D22" s="416">
        <v>36.093752724862959</v>
      </c>
      <c r="E22" s="416">
        <v>15.346428176972218</v>
      </c>
      <c r="F22" s="416">
        <v>12.586396321507671</v>
      </c>
      <c r="G22" s="416">
        <v>5.8560574793491718</v>
      </c>
      <c r="H22" s="416">
        <v>13.247920384590792</v>
      </c>
      <c r="I22" s="416">
        <v>1.6107936544844703</v>
      </c>
      <c r="J22" s="416">
        <v>1.8113435681608121</v>
      </c>
      <c r="K22" s="416">
        <v>4.2307312224243869</v>
      </c>
      <c r="L22" s="417">
        <v>9.2165764676475206</v>
      </c>
      <c r="M22" s="415"/>
      <c r="N22" s="415"/>
    </row>
    <row r="23" spans="1:15" s="234" customFormat="1" ht="15" customHeight="1" x14ac:dyDescent="0.2">
      <c r="A23" s="231" t="s">
        <v>110</v>
      </c>
      <c r="B23" s="375">
        <v>63.14813751037908</v>
      </c>
      <c r="C23" s="376">
        <v>120061</v>
      </c>
      <c r="D23" s="416">
        <v>29.666586152039383</v>
      </c>
      <c r="E23" s="416">
        <v>20.208893812312077</v>
      </c>
      <c r="F23" s="416">
        <v>10.252288420053139</v>
      </c>
      <c r="G23" s="416">
        <v>5.284813553110502</v>
      </c>
      <c r="H23" s="416">
        <v>16.298381655991538</v>
      </c>
      <c r="I23" s="416">
        <v>2.0347989771865969</v>
      </c>
      <c r="J23" s="416">
        <v>1.9081966666944303</v>
      </c>
      <c r="K23" s="416">
        <v>4.9616444973804983</v>
      </c>
      <c r="L23" s="417">
        <v>9.3843962652318407</v>
      </c>
      <c r="M23" s="415"/>
      <c r="N23" s="415"/>
    </row>
    <row r="24" spans="1:15" s="234" customFormat="1" ht="15" customHeight="1" x14ac:dyDescent="0.2">
      <c r="A24" s="231" t="s">
        <v>82</v>
      </c>
      <c r="B24" s="375">
        <v>65.906831099832303</v>
      </c>
      <c r="C24" s="376">
        <v>132311</v>
      </c>
      <c r="D24" s="416">
        <v>46.638601476823546</v>
      </c>
      <c r="E24" s="416">
        <v>14.452313110776881</v>
      </c>
      <c r="F24" s="416">
        <v>7.2563883577329165</v>
      </c>
      <c r="G24" s="416">
        <v>5.1167325468026092</v>
      </c>
      <c r="H24" s="416">
        <v>12.493292318854818</v>
      </c>
      <c r="I24" s="416">
        <v>1.1797960864931865</v>
      </c>
      <c r="J24" s="416">
        <v>1.7194337583420878</v>
      </c>
      <c r="K24" s="416">
        <v>3.6414205923921665</v>
      </c>
      <c r="L24" s="417">
        <v>7.5020217517817871</v>
      </c>
      <c r="M24" s="415"/>
      <c r="N24" s="415"/>
    </row>
    <row r="25" spans="1:15" s="234" customFormat="1" ht="15" customHeight="1" x14ac:dyDescent="0.2">
      <c r="A25" s="231" t="s">
        <v>111</v>
      </c>
      <c r="B25" s="375">
        <v>65.814964601690903</v>
      </c>
      <c r="C25" s="376">
        <v>73242</v>
      </c>
      <c r="D25" s="416">
        <v>44.542748696103331</v>
      </c>
      <c r="E25" s="416">
        <v>13.709347095928564</v>
      </c>
      <c r="F25" s="416">
        <v>8.2398077605745339</v>
      </c>
      <c r="G25" s="416">
        <v>5.1241091177193416</v>
      </c>
      <c r="H25" s="416">
        <v>13.778979274186941</v>
      </c>
      <c r="I25" s="416">
        <v>1.4131236175964612</v>
      </c>
      <c r="J25" s="416">
        <v>1.6643455940580543</v>
      </c>
      <c r="K25" s="416">
        <v>3.8215777832391251</v>
      </c>
      <c r="L25" s="417">
        <v>7.7059610605936486</v>
      </c>
      <c r="M25" s="415"/>
    </row>
    <row r="26" spans="1:15" s="234" customFormat="1" ht="15" customHeight="1" x14ac:dyDescent="0.2">
      <c r="A26" s="231" t="s">
        <v>112</v>
      </c>
      <c r="B26" s="375">
        <v>63.299773499012545</v>
      </c>
      <c r="C26" s="376">
        <v>168796</v>
      </c>
      <c r="D26" s="416">
        <v>28.707433825446099</v>
      </c>
      <c r="E26" s="416">
        <v>19.44477357283348</v>
      </c>
      <c r="F26" s="416">
        <v>11.192800777269603</v>
      </c>
      <c r="G26" s="416">
        <v>5.7821275385672646</v>
      </c>
      <c r="H26" s="416">
        <v>16.550155216948269</v>
      </c>
      <c r="I26" s="416">
        <v>1.7980283892983246</v>
      </c>
      <c r="J26" s="416">
        <v>1.9544301997677669</v>
      </c>
      <c r="K26" s="416">
        <v>4.743003388705894</v>
      </c>
      <c r="L26" s="417">
        <v>9.8272470911632972</v>
      </c>
      <c r="M26" s="415"/>
    </row>
    <row r="27" spans="1:15" s="234" customFormat="1" ht="15" customHeight="1" x14ac:dyDescent="0.2">
      <c r="A27" s="231" t="s">
        <v>83</v>
      </c>
      <c r="B27" s="375">
        <v>58.609282610005828</v>
      </c>
      <c r="C27" s="376">
        <v>173443</v>
      </c>
      <c r="D27" s="416">
        <v>34.696701510006164</v>
      </c>
      <c r="E27" s="416">
        <v>16.305645082246041</v>
      </c>
      <c r="F27" s="416">
        <v>7.9974400811794073</v>
      </c>
      <c r="G27" s="416">
        <v>5.6687211360504604</v>
      </c>
      <c r="H27" s="416">
        <v>17.041910022312805</v>
      </c>
      <c r="I27" s="416">
        <v>1.6016789377490011</v>
      </c>
      <c r="J27" s="416">
        <v>1.6403083433750569</v>
      </c>
      <c r="K27" s="416">
        <v>5.1671154212046604</v>
      </c>
      <c r="L27" s="417">
        <v>9.8804794658763981</v>
      </c>
      <c r="M27" s="415"/>
    </row>
    <row r="28" spans="1:15" s="234" customFormat="1" ht="15" customHeight="1" x14ac:dyDescent="0.2">
      <c r="A28" s="231" t="s">
        <v>113</v>
      </c>
      <c r="B28" s="375">
        <v>61.641344421115285</v>
      </c>
      <c r="C28" s="376">
        <v>148146</v>
      </c>
      <c r="D28" s="416">
        <v>30.176312556532071</v>
      </c>
      <c r="E28" s="416">
        <v>21.112281128076358</v>
      </c>
      <c r="F28" s="416">
        <v>10.238548458952655</v>
      </c>
      <c r="G28" s="416">
        <v>5.3663278117532709</v>
      </c>
      <c r="H28" s="416">
        <v>15.575850849837321</v>
      </c>
      <c r="I28" s="416">
        <v>1.6598490678114832</v>
      </c>
      <c r="J28" s="416">
        <v>1.9615784428874219</v>
      </c>
      <c r="K28" s="416">
        <v>4.9275714497860212</v>
      </c>
      <c r="L28" s="417">
        <v>8.9816802343633988</v>
      </c>
      <c r="M28" s="415"/>
    </row>
    <row r="29" spans="1:15" s="234" customFormat="1" ht="15" customHeight="1" x14ac:dyDescent="0.2">
      <c r="A29" s="231" t="s">
        <v>114</v>
      </c>
      <c r="B29" s="375">
        <v>66.755420311905667</v>
      </c>
      <c r="C29" s="376">
        <v>68073</v>
      </c>
      <c r="D29" s="431">
        <v>49.839143272663172</v>
      </c>
      <c r="E29" s="416">
        <v>12.731920144550704</v>
      </c>
      <c r="F29" s="430">
        <v>6.7692036490238419</v>
      </c>
      <c r="G29" s="416">
        <v>5.4500315837409836</v>
      </c>
      <c r="H29" s="416">
        <v>12.250084468144493</v>
      </c>
      <c r="I29" s="430">
        <v>1.0415289468658646</v>
      </c>
      <c r="J29" s="430">
        <v>1.3000749195716363</v>
      </c>
      <c r="K29" s="416">
        <v>3.6710590101802478</v>
      </c>
      <c r="L29" s="433">
        <v>6.9469540052590597</v>
      </c>
      <c r="M29" s="415"/>
    </row>
    <row r="30" spans="1:15" s="234" customFormat="1" ht="15" customHeight="1" x14ac:dyDescent="0.2">
      <c r="A30" s="231" t="s">
        <v>115</v>
      </c>
      <c r="B30" s="375">
        <v>64.114792185833139</v>
      </c>
      <c r="C30" s="376">
        <v>151105</v>
      </c>
      <c r="D30" s="416">
        <v>40.907977896164923</v>
      </c>
      <c r="E30" s="430">
        <v>11.370239237616227</v>
      </c>
      <c r="F30" s="416">
        <v>12.132623010489395</v>
      </c>
      <c r="G30" s="416">
        <v>5.4352933390688589</v>
      </c>
      <c r="H30" s="416">
        <v>13.827470963899275</v>
      </c>
      <c r="I30" s="416">
        <v>1.8384567022931075</v>
      </c>
      <c r="J30" s="416">
        <v>2.0323616028589391</v>
      </c>
      <c r="K30" s="416">
        <v>4.0051619734621626</v>
      </c>
      <c r="L30" s="417">
        <v>8.4504152741471152</v>
      </c>
      <c r="M30" s="415"/>
    </row>
    <row r="31" spans="1:15" s="234" customFormat="1" ht="15" customHeight="1" x14ac:dyDescent="0.2">
      <c r="A31" s="231" t="s">
        <v>116</v>
      </c>
      <c r="B31" s="375">
        <v>61.226211741266191</v>
      </c>
      <c r="C31" s="428">
        <v>283125</v>
      </c>
      <c r="D31" s="416">
        <v>29.948962472406183</v>
      </c>
      <c r="E31" s="416">
        <v>20.661898454746137</v>
      </c>
      <c r="F31" s="416">
        <v>9.9196467991169968</v>
      </c>
      <c r="G31" s="416">
        <v>5.0963355408388518</v>
      </c>
      <c r="H31" s="416">
        <v>16.449271523178808</v>
      </c>
      <c r="I31" s="416">
        <v>1.6289624724061809</v>
      </c>
      <c r="J31" s="416">
        <v>1.8599558498896247</v>
      </c>
      <c r="K31" s="416">
        <v>4.5665342163355414</v>
      </c>
      <c r="L31" s="417">
        <v>9.8684326710816777</v>
      </c>
      <c r="M31" s="415"/>
    </row>
    <row r="32" spans="1:15" s="234" customFormat="1" ht="15" customHeight="1" x14ac:dyDescent="0.2">
      <c r="A32" s="231" t="s">
        <v>117</v>
      </c>
      <c r="B32" s="375">
        <v>64.250105862878698</v>
      </c>
      <c r="C32" s="376">
        <v>132564</v>
      </c>
      <c r="D32" s="416">
        <v>33.27449382939561</v>
      </c>
      <c r="E32" s="416">
        <v>17.267131347877253</v>
      </c>
      <c r="F32" s="416">
        <v>8.5468151232612168</v>
      </c>
      <c r="G32" s="416">
        <v>6.2558462327630435</v>
      </c>
      <c r="H32" s="416">
        <v>15.576627138589663</v>
      </c>
      <c r="I32" s="416">
        <v>1.8428834374339942</v>
      </c>
      <c r="J32" s="416">
        <v>1.9115295253613349</v>
      </c>
      <c r="K32" s="416">
        <v>5.189945988352795</v>
      </c>
      <c r="L32" s="417">
        <v>10.134727376965088</v>
      </c>
      <c r="M32" s="415"/>
    </row>
    <row r="33" spans="1:14" s="234" customFormat="1" ht="15" customHeight="1" x14ac:dyDescent="0.2">
      <c r="A33" s="231" t="s">
        <v>118</v>
      </c>
      <c r="B33" s="375">
        <v>63.90230217295202</v>
      </c>
      <c r="C33" s="376">
        <v>149364</v>
      </c>
      <c r="D33" s="416">
        <v>37.536488042634105</v>
      </c>
      <c r="E33" s="416">
        <v>16.297099702739615</v>
      </c>
      <c r="F33" s="416">
        <v>10.641787847138534</v>
      </c>
      <c r="G33" s="416">
        <v>5.9036983476607485</v>
      </c>
      <c r="H33" s="416">
        <v>13.92838970568544</v>
      </c>
      <c r="I33" s="416">
        <v>1.5853887148174928</v>
      </c>
      <c r="J33" s="416">
        <v>1.737366433678798</v>
      </c>
      <c r="K33" s="416">
        <v>4.2359604724029882</v>
      </c>
      <c r="L33" s="417">
        <v>8.1338207332422812</v>
      </c>
      <c r="M33" s="415"/>
    </row>
    <row r="34" spans="1:14" s="234" customFormat="1" ht="15" customHeight="1" x14ac:dyDescent="0.2">
      <c r="A34" s="231" t="s">
        <v>119</v>
      </c>
      <c r="B34" s="375">
        <v>67.869762236471303</v>
      </c>
      <c r="C34" s="376">
        <v>233606</v>
      </c>
      <c r="D34" s="416">
        <v>37.944230884480703</v>
      </c>
      <c r="E34" s="416">
        <v>18.523924899189232</v>
      </c>
      <c r="F34" s="416">
        <v>12.474850817187914</v>
      </c>
      <c r="G34" s="416">
        <v>5.7404347491074716</v>
      </c>
      <c r="H34" s="416">
        <v>10.396993227913667</v>
      </c>
      <c r="I34" s="416">
        <v>1.6497863924727962</v>
      </c>
      <c r="J34" s="416">
        <v>1.5269299589907792</v>
      </c>
      <c r="K34" s="416">
        <v>3.6390332440091431</v>
      </c>
      <c r="L34" s="417">
        <v>8.1038158266482885</v>
      </c>
      <c r="M34" s="415"/>
    </row>
    <row r="35" spans="1:14" s="234" customFormat="1" ht="15" customHeight="1" x14ac:dyDescent="0.2">
      <c r="A35" s="231" t="s">
        <v>120</v>
      </c>
      <c r="B35" s="375">
        <v>61.662116377750728</v>
      </c>
      <c r="C35" s="376">
        <v>186063</v>
      </c>
      <c r="D35" s="416">
        <v>28.700493918726455</v>
      </c>
      <c r="E35" s="416">
        <v>22.01673626674836</v>
      </c>
      <c r="F35" s="416">
        <v>10.890397338535871</v>
      </c>
      <c r="G35" s="416">
        <v>5.1810408302564186</v>
      </c>
      <c r="H35" s="416">
        <v>15.140033214556359</v>
      </c>
      <c r="I35" s="416">
        <v>1.7950909100680952</v>
      </c>
      <c r="J35" s="416">
        <v>2.0149089286961943</v>
      </c>
      <c r="K35" s="416">
        <v>4.4382816572881225</v>
      </c>
      <c r="L35" s="417">
        <v>9.8230169351241248</v>
      </c>
      <c r="M35" s="415"/>
    </row>
    <row r="36" spans="1:14" s="234" customFormat="1" ht="15" customHeight="1" x14ac:dyDescent="0.2">
      <c r="A36" s="243" t="s">
        <v>121</v>
      </c>
      <c r="B36" s="379">
        <v>67.08733626503593</v>
      </c>
      <c r="C36" s="376">
        <v>141946</v>
      </c>
      <c r="D36" s="416">
        <v>39.629859242247051</v>
      </c>
      <c r="E36" s="416">
        <v>16.141349527285023</v>
      </c>
      <c r="F36" s="416">
        <v>11.651613994054077</v>
      </c>
      <c r="G36" s="416">
        <v>6.0142589435419103</v>
      </c>
      <c r="H36" s="416">
        <v>11.350090879630281</v>
      </c>
      <c r="I36" s="416">
        <v>1.4688684429290011</v>
      </c>
      <c r="J36" s="416">
        <v>1.4822538148309921</v>
      </c>
      <c r="K36" s="416">
        <v>3.8282163639693967</v>
      </c>
      <c r="L36" s="417">
        <v>8.433488791512266</v>
      </c>
      <c r="M36" s="415"/>
    </row>
    <row r="37" spans="1:14" ht="18" customHeight="1" x14ac:dyDescent="0.25">
      <c r="A37" s="245" t="s">
        <v>122</v>
      </c>
      <c r="B37" s="388">
        <v>64.259759875538052</v>
      </c>
      <c r="C37" s="381">
        <v>2814088</v>
      </c>
      <c r="D37" s="418">
        <v>35.884663166183856</v>
      </c>
      <c r="E37" s="418">
        <v>17.472339173472896</v>
      </c>
      <c r="F37" s="418">
        <v>10.635204016363383</v>
      </c>
      <c r="G37" s="418">
        <v>5.6531281182393727</v>
      </c>
      <c r="H37" s="418">
        <v>13.791430829455226</v>
      </c>
      <c r="I37" s="418">
        <v>1.609366871256336</v>
      </c>
      <c r="J37" s="418">
        <v>1.7683881953940317</v>
      </c>
      <c r="K37" s="418">
        <v>4.2309622158226752</v>
      </c>
      <c r="L37" s="419">
        <v>8.9545174138122192</v>
      </c>
      <c r="M37" s="415"/>
    </row>
    <row r="38" spans="1:14" ht="18" customHeight="1" thickBot="1" x14ac:dyDescent="0.3">
      <c r="A38" s="247" t="s">
        <v>123</v>
      </c>
      <c r="B38" s="387">
        <v>63.559033305300119</v>
      </c>
      <c r="C38" s="384">
        <v>3904220</v>
      </c>
      <c r="D38" s="420">
        <v>32.800098355113185</v>
      </c>
      <c r="E38" s="420">
        <v>18.13107355630574</v>
      </c>
      <c r="F38" s="420">
        <v>12.039126893463996</v>
      </c>
      <c r="G38" s="420">
        <v>5.5347547013231839</v>
      </c>
      <c r="H38" s="420">
        <v>13.542730686283047</v>
      </c>
      <c r="I38" s="420">
        <v>1.9831105829077256</v>
      </c>
      <c r="J38" s="420">
        <v>1.9513756909190567</v>
      </c>
      <c r="K38" s="420">
        <v>4.2918687983771413</v>
      </c>
      <c r="L38" s="421">
        <v>9.7258607353069237</v>
      </c>
      <c r="M38" s="415"/>
    </row>
    <row r="39" spans="1:14" ht="15" customHeight="1" thickTop="1" x14ac:dyDescent="0.25">
      <c r="A39" s="250" t="s">
        <v>124</v>
      </c>
      <c r="B39" s="375"/>
      <c r="C39" s="376"/>
      <c r="D39" s="416"/>
      <c r="E39" s="416"/>
      <c r="F39" s="416"/>
      <c r="G39" s="416"/>
      <c r="H39" s="416"/>
      <c r="I39" s="416"/>
      <c r="J39" s="416"/>
      <c r="K39" s="416"/>
      <c r="L39" s="417"/>
      <c r="M39" s="415"/>
    </row>
    <row r="40" spans="1:14" ht="15" customHeight="1" x14ac:dyDescent="0.25">
      <c r="A40" s="250" t="s">
        <v>136</v>
      </c>
      <c r="B40" s="375">
        <v>63.240603977027106</v>
      </c>
      <c r="C40" s="376">
        <v>4412574</v>
      </c>
      <c r="D40" s="416">
        <v>29.859465246361871</v>
      </c>
      <c r="E40" s="416">
        <v>16.437752658652297</v>
      </c>
      <c r="F40" s="416">
        <v>14.747106790730308</v>
      </c>
      <c r="G40" s="416">
        <v>7.0582159075405864</v>
      </c>
      <c r="H40" s="416">
        <v>11.801433811648259</v>
      </c>
      <c r="I40" s="416">
        <v>2.2590216050767649</v>
      </c>
      <c r="J40" s="416">
        <v>2.0435464651697628</v>
      </c>
      <c r="K40" s="416">
        <v>4.5206267362315051</v>
      </c>
      <c r="L40" s="417">
        <v>11.272830778588643</v>
      </c>
      <c r="M40" s="415"/>
    </row>
    <row r="41" spans="1:14" ht="15" customHeight="1" x14ac:dyDescent="0.25">
      <c r="A41" s="252" t="s">
        <v>142</v>
      </c>
      <c r="B41" s="422">
        <v>63.389680260836059</v>
      </c>
      <c r="C41" s="423">
        <v>8316794</v>
      </c>
      <c r="D41" s="424">
        <v>31.239910475118176</v>
      </c>
      <c r="E41" s="424">
        <v>17.232662008942388</v>
      </c>
      <c r="F41" s="424">
        <v>13.47587784427509</v>
      </c>
      <c r="G41" s="424">
        <v>6.3430451686070377</v>
      </c>
      <c r="H41" s="424">
        <v>12.618864913571262</v>
      </c>
      <c r="I41" s="424">
        <v>2.1294984581799188</v>
      </c>
      <c r="J41" s="424">
        <v>2.0002779917357576</v>
      </c>
      <c r="K41" s="424">
        <v>4.4132390437950013</v>
      </c>
      <c r="L41" s="425">
        <v>10.546624095775368</v>
      </c>
      <c r="M41" s="415"/>
      <c r="N41" s="415"/>
    </row>
    <row r="42" spans="1:14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14" ht="12" customHeight="1" x14ac:dyDescent="0.25">
      <c r="A43" s="257"/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14" x14ac:dyDescent="0.25">
      <c r="A44" s="258" t="s">
        <v>125</v>
      </c>
      <c r="B44" s="257"/>
      <c r="C44" s="257"/>
      <c r="D44" s="259"/>
      <c r="E44" s="259"/>
      <c r="F44" s="259"/>
      <c r="G44" s="259"/>
      <c r="H44" s="259"/>
      <c r="I44" s="259"/>
      <c r="J44" s="259"/>
      <c r="K44" s="259"/>
    </row>
    <row r="45" spans="1:14" x14ac:dyDescent="0.25"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14" x14ac:dyDescent="0.25">
      <c r="A46" s="257"/>
      <c r="B46" s="257"/>
      <c r="C46" s="257"/>
    </row>
  </sheetData>
  <mergeCells count="13"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46"/>
  <sheetViews>
    <sheetView topLeftCell="A4" zoomScale="90" zoomScaleNormal="90" workbookViewId="0">
      <selection activeCell="F38" sqref="F38"/>
    </sheetView>
  </sheetViews>
  <sheetFormatPr baseColWidth="10" defaultColWidth="10.28515625" defaultRowHeight="14.25" x14ac:dyDescent="0.25"/>
  <cols>
    <col min="1" max="1" width="20.85546875" style="229" customWidth="1"/>
    <col min="2" max="2" width="9.42578125" style="229" customWidth="1"/>
    <col min="3" max="3" width="11.140625" style="229" customWidth="1"/>
    <col min="4" max="12" width="11.85546875" style="229" customWidth="1"/>
    <col min="13" max="13" width="10.28515625" style="229"/>
    <col min="14" max="14" width="15.42578125" style="229" customWidth="1"/>
    <col min="15" max="16384" width="10.28515625" style="229"/>
  </cols>
  <sheetData>
    <row r="1" spans="1:18" x14ac:dyDescent="0.25">
      <c r="A1" s="228" t="s">
        <v>88</v>
      </c>
    </row>
    <row r="2" spans="1:18" x14ac:dyDescent="0.25">
      <c r="A2" s="228"/>
    </row>
    <row r="3" spans="1:18" x14ac:dyDescent="0.25">
      <c r="A3" s="228" t="s">
        <v>248</v>
      </c>
    </row>
    <row r="4" spans="1:18" x14ac:dyDescent="0.25">
      <c r="A4" s="230" t="s">
        <v>89</v>
      </c>
    </row>
    <row r="5" spans="1:18" ht="5.0999999999999996" customHeight="1" x14ac:dyDescent="0.25">
      <c r="A5" s="230"/>
    </row>
    <row r="6" spans="1:18" ht="18" customHeight="1" x14ac:dyDescent="0.25">
      <c r="A6" s="486" t="s">
        <v>90</v>
      </c>
      <c r="B6" s="489" t="s">
        <v>91</v>
      </c>
      <c r="C6" s="489" t="s">
        <v>92</v>
      </c>
      <c r="D6" s="492" t="s">
        <v>93</v>
      </c>
      <c r="E6" s="493"/>
      <c r="F6" s="493"/>
      <c r="G6" s="493"/>
      <c r="H6" s="493"/>
      <c r="I6" s="493"/>
      <c r="J6" s="493"/>
      <c r="K6" s="493"/>
      <c r="L6" s="494"/>
    </row>
    <row r="7" spans="1:18" ht="28.5" customHeight="1" x14ac:dyDescent="0.25">
      <c r="A7" s="487"/>
      <c r="B7" s="490"/>
      <c r="C7" s="490"/>
      <c r="D7" s="495" t="s">
        <v>6</v>
      </c>
      <c r="E7" s="495" t="s">
        <v>7</v>
      </c>
      <c r="F7" s="495" t="s">
        <v>94</v>
      </c>
      <c r="G7" s="495" t="s">
        <v>9</v>
      </c>
      <c r="H7" s="495" t="s">
        <v>10</v>
      </c>
      <c r="I7" s="495" t="s">
        <v>209</v>
      </c>
      <c r="J7" s="495" t="s">
        <v>244</v>
      </c>
      <c r="K7" s="497" t="s">
        <v>250</v>
      </c>
      <c r="L7" s="495" t="s">
        <v>96</v>
      </c>
    </row>
    <row r="8" spans="1:18" ht="28.5" customHeight="1" x14ac:dyDescent="0.25">
      <c r="A8" s="488"/>
      <c r="B8" s="491"/>
      <c r="C8" s="491"/>
      <c r="D8" s="496"/>
      <c r="E8" s="496"/>
      <c r="F8" s="496"/>
      <c r="G8" s="496"/>
      <c r="H8" s="496"/>
      <c r="I8" s="496"/>
      <c r="J8" s="496"/>
      <c r="K8" s="498"/>
      <c r="L8" s="496"/>
    </row>
    <row r="9" spans="1:18" s="234" customFormat="1" ht="15" customHeight="1" x14ac:dyDescent="0.2">
      <c r="A9" s="231" t="s">
        <v>97</v>
      </c>
      <c r="B9" s="232">
        <f>'MGK_absolut_endg Erg_2014'!B9</f>
        <v>51.035958334800149</v>
      </c>
      <c r="C9" s="233">
        <f>'MGK_absolut_endg Erg_2014'!C9</f>
        <v>128844</v>
      </c>
      <c r="D9" s="261">
        <f>'MGK_absolut_endg Erg_2014'!D9/'MGK_absolut_endg Erg_2014'!$C$9*100</f>
        <v>30.202415323957656</v>
      </c>
      <c r="E9" s="261">
        <f>'MGK_absolut_endg Erg_2014'!E9/'MGK_absolut_endg Erg_2014'!$C$9*100</f>
        <v>30.828754152308218</v>
      </c>
      <c r="F9" s="261">
        <f>'MGK_absolut_endg Erg_2014'!F9/'MGK_absolut_endg Erg_2014'!$C$9*100</f>
        <v>15.892862686659836</v>
      </c>
      <c r="G9" s="261">
        <f>'MGK_absolut_endg Erg_2014'!G9/'MGK_absolut_endg Erg_2014'!$C$9*100</f>
        <v>2.9477507683710531</v>
      </c>
      <c r="H9" s="261">
        <f>'MGK_absolut_endg Erg_2014'!H9/'MGK_absolut_endg Erg_2014'!$C$9*100</f>
        <v>7.2785694328024588</v>
      </c>
      <c r="I9" s="46">
        <f>'MGK_absolut_endg Erg_2014'!I9/'MGK_absolut_endg Erg_2014'!$C$9*100</f>
        <v>0</v>
      </c>
      <c r="J9" s="261">
        <f>'MGK_absolut_endg Erg_2014'!J9/'MGK_absolut_endg Erg_2014'!$C$9*100</f>
        <v>2.1537673465586291</v>
      </c>
      <c r="K9" s="261">
        <f>'MGK_absolut_endg Erg_2014'!K9/'MGK_absolut_endg Erg_2014'!$C$9*100</f>
        <v>8.4660519698239725</v>
      </c>
      <c r="L9" s="266">
        <f>'MGK_absolut_endg Erg_2014'!L9/'MGK_absolut_endg Erg_2014'!$C$9*100</f>
        <v>2.2298283195181767</v>
      </c>
    </row>
    <row r="10" spans="1:18" s="234" customFormat="1" ht="15" customHeight="1" x14ac:dyDescent="0.2">
      <c r="A10" s="231" t="s">
        <v>98</v>
      </c>
      <c r="B10" s="232">
        <f>'MGK_absolut_endg Erg_2014'!B10</f>
        <v>48.451360392204663</v>
      </c>
      <c r="C10" s="233">
        <f>'MGK_absolut_endg Erg_2014'!C10</f>
        <v>141451</v>
      </c>
      <c r="D10" s="261">
        <f>'MGK_absolut_endg Erg_2014'!D10/'MGK_absolut_endg Erg_2014'!$C$10*100</f>
        <v>25.710670126050715</v>
      </c>
      <c r="E10" s="261">
        <f>'MGK_absolut_endg Erg_2014'!E10/'MGK_absolut_endg Erg_2014'!$C$10*100</f>
        <v>38.649426303101428</v>
      </c>
      <c r="F10" s="261">
        <f>'MGK_absolut_endg Erg_2014'!F10/'MGK_absolut_endg Erg_2014'!$C$10*100</f>
        <v>12.822814967727339</v>
      </c>
      <c r="G10" s="261">
        <f>'MGK_absolut_endg Erg_2014'!G10/'MGK_absolut_endg Erg_2014'!$C$10*100</f>
        <v>2.8235926221801191</v>
      </c>
      <c r="H10" s="261">
        <f>'MGK_absolut_endg Erg_2014'!H10/'MGK_absolut_endg Erg_2014'!$C$10*100</f>
        <v>6.2452722144064019</v>
      </c>
      <c r="I10" s="261">
        <f>'MGK_absolut_endg Erg_2014'!I10/'MGK_absolut_endg Erg_2014'!$C$10*100</f>
        <v>3.4937893687566715</v>
      </c>
      <c r="J10" s="261">
        <f>'MGK_absolut_endg Erg_2014'!J10/'MGK_absolut_endg Erg_2014'!$C$10*100</f>
        <v>2.0551286311160757</v>
      </c>
      <c r="K10" s="46">
        <f>'MGK_absolut_endg Erg_2014'!K10/'MGK_absolut_endg Erg_2014'!$C$10*100</f>
        <v>0</v>
      </c>
      <c r="L10" s="266">
        <f>'MGK_absolut_endg Erg_2014'!L10/'MGK_absolut_endg Erg_2014'!$C$10*100</f>
        <v>8.1993057666612472</v>
      </c>
      <c r="M10" s="235"/>
    </row>
    <row r="11" spans="1:18" s="234" customFormat="1" ht="15" customHeight="1" x14ac:dyDescent="0.2">
      <c r="A11" s="231" t="s">
        <v>99</v>
      </c>
      <c r="B11" s="232">
        <f>'MGK_absolut_endg Erg_2014'!B11</f>
        <v>48.483073679278441</v>
      </c>
      <c r="C11" s="233">
        <f>'MGK_absolut_endg Erg_2014'!C11</f>
        <v>44832</v>
      </c>
      <c r="D11" s="261">
        <f>'MGK_absolut_endg Erg_2014'!D11/'MGK_absolut_endg Erg_2014'!$C$11*100</f>
        <v>27.1859386152748</v>
      </c>
      <c r="E11" s="261">
        <f>'MGK_absolut_endg Erg_2014'!E11/'MGK_absolut_endg Erg_2014'!$C$11*100</f>
        <v>47.669075660242683</v>
      </c>
      <c r="F11" s="261">
        <f>'MGK_absolut_endg Erg_2014'!F11/'MGK_absolut_endg Erg_2014'!$C$11*100</f>
        <v>5.475999286224126</v>
      </c>
      <c r="G11" s="261">
        <f>'MGK_absolut_endg Erg_2014'!G11/'MGK_absolut_endg Erg_2014'!$C$11*100</f>
        <v>2.6878122769450394</v>
      </c>
      <c r="H11" s="261">
        <f>'MGK_absolut_endg Erg_2014'!H11/'MGK_absolut_endg Erg_2014'!$C$11*100</f>
        <v>4.0885974304068524</v>
      </c>
      <c r="I11" s="261">
        <f>'MGK_absolut_endg Erg_2014'!I11/'MGK_absolut_endg Erg_2014'!$C$11*100</f>
        <v>1.7710563882940757</v>
      </c>
      <c r="J11" s="261">
        <f>'MGK_absolut_endg Erg_2014'!J11/'MGK_absolut_endg Erg_2014'!$C$11*100</f>
        <v>2.0275695931477515</v>
      </c>
      <c r="K11" s="46">
        <f>'MGK_absolut_endg Erg_2014'!K11/'MGK_absolut_endg Erg_2014'!$C$11*100</f>
        <v>0</v>
      </c>
      <c r="L11" s="266">
        <f>'MGK_absolut_endg Erg_2014'!L11/'MGK_absolut_endg Erg_2014'!$C$11*100</f>
        <v>9.0939507494646694</v>
      </c>
    </row>
    <row r="12" spans="1:18" s="234" customFormat="1" ht="15" customHeight="1" x14ac:dyDescent="0.2">
      <c r="A12" s="231" t="s">
        <v>100</v>
      </c>
      <c r="B12" s="232">
        <f>'MGK_absolut_endg Erg_2014'!B12</f>
        <v>44.882279398402076</v>
      </c>
      <c r="C12" s="233">
        <f>'MGK_absolut_endg Erg_2014'!C12</f>
        <v>202065</v>
      </c>
      <c r="D12" s="261">
        <f>'MGK_absolut_endg Erg_2014'!D12/'MGK_absolut_endg Erg_2014'!$C$12*100</f>
        <v>27.18036275455918</v>
      </c>
      <c r="E12" s="261">
        <f>'MGK_absolut_endg Erg_2014'!E12/'MGK_absolut_endg Erg_2014'!$C$12*100</f>
        <v>38.181278301536636</v>
      </c>
      <c r="F12" s="261">
        <f>'MGK_absolut_endg Erg_2014'!F12/'MGK_absolut_endg Erg_2014'!$C$12*100</f>
        <v>15.409892856259125</v>
      </c>
      <c r="G12" s="261">
        <f>'MGK_absolut_endg Erg_2014'!G12/'MGK_absolut_endg Erg_2014'!$C$12*100</f>
        <v>2.4472323262316582</v>
      </c>
      <c r="H12" s="261">
        <f>'MGK_absolut_endg Erg_2014'!H12/'MGK_absolut_endg Erg_2014'!$C$12*100</f>
        <v>6.8487862816420453</v>
      </c>
      <c r="I12" s="261">
        <f>'MGK_absolut_endg Erg_2014'!I12/'MGK_absolut_endg Erg_2014'!$C$12*100</f>
        <v>3.3825749140128174</v>
      </c>
      <c r="J12" s="261">
        <f>'MGK_absolut_endg Erg_2014'!J12/'MGK_absolut_endg Erg_2014'!$C$12*100</f>
        <v>2.3353871279043874</v>
      </c>
      <c r="K12" s="261">
        <f>'MGK_absolut_endg Erg_2014'!K12/'MGK_absolut_endg Erg_2014'!$C$12*100</f>
        <v>0.98285205255734553</v>
      </c>
      <c r="L12" s="266">
        <f>'MGK_absolut_endg Erg_2014'!L12/'MGK_absolut_endg Erg_2014'!$C$12*100</f>
        <v>3.23163338529681</v>
      </c>
      <c r="N12" s="236"/>
      <c r="O12" s="237"/>
      <c r="P12" s="237"/>
      <c r="Q12" s="237"/>
      <c r="R12" s="237"/>
    </row>
    <row r="13" spans="1:18" s="234" customFormat="1" ht="15" customHeight="1" x14ac:dyDescent="0.2">
      <c r="A13" s="231" t="s">
        <v>101</v>
      </c>
      <c r="B13" s="232">
        <f>'MGK_absolut_endg Erg_2014'!B13</f>
        <v>43.078033720233677</v>
      </c>
      <c r="C13" s="233">
        <f>'MGK_absolut_endg Erg_2014'!C13</f>
        <v>82586</v>
      </c>
      <c r="D13" s="261">
        <f>'MGK_absolut_endg Erg_2014'!D13/'MGK_absolut_endg Erg_2014'!$C$13*100</f>
        <v>21.049572566778874</v>
      </c>
      <c r="E13" s="261">
        <f>'MGK_absolut_endg Erg_2014'!E13/'MGK_absolut_endg Erg_2014'!$C$13*100</f>
        <v>50.222798052938757</v>
      </c>
      <c r="F13" s="261">
        <f>'MGK_absolut_endg Erg_2014'!F13/'MGK_absolut_endg Erg_2014'!$C$13*100</f>
        <v>5.8605574794759407</v>
      </c>
      <c r="G13" s="261">
        <f>'MGK_absolut_endg Erg_2014'!G13/'MGK_absolut_endg Erg_2014'!$C$13*100</f>
        <v>2.0197127842491462</v>
      </c>
      <c r="H13" s="261">
        <f>'MGK_absolut_endg Erg_2014'!H13/'MGK_absolut_endg Erg_2014'!$C$13*100</f>
        <v>4.6569636500133198</v>
      </c>
      <c r="I13" s="261">
        <f>'MGK_absolut_endg Erg_2014'!I13/'MGK_absolut_endg Erg_2014'!$C$13*100</f>
        <v>4.9838955755212755</v>
      </c>
      <c r="J13" s="261">
        <f>'MGK_absolut_endg Erg_2014'!J13/'MGK_absolut_endg Erg_2014'!$C$13*100</f>
        <v>1.595912140072167</v>
      </c>
      <c r="K13" s="46">
        <f>'MGK_absolut_endg Erg_2014'!K13/'MGK_absolut_endg Erg_2014'!$C$13*100</f>
        <v>0</v>
      </c>
      <c r="L13" s="266">
        <f>'MGK_absolut_endg Erg_2014'!L13/'MGK_absolut_endg Erg_2014'!$C$13*100</f>
        <v>9.6105877509505255</v>
      </c>
    </row>
    <row r="14" spans="1:18" s="234" customFormat="1" ht="15" customHeight="1" x14ac:dyDescent="0.2">
      <c r="A14" s="231" t="s">
        <v>102</v>
      </c>
      <c r="B14" s="232">
        <f>'MGK_absolut_endg Erg_2014'!B14</f>
        <v>45.121311693053208</v>
      </c>
      <c r="C14" s="233">
        <f>'MGK_absolut_endg Erg_2014'!C14</f>
        <v>66769</v>
      </c>
      <c r="D14" s="261">
        <f>'MGK_absolut_endg Erg_2014'!D14/'MGK_absolut_endg Erg_2014'!$C$14*100</f>
        <v>31.98190777157064</v>
      </c>
      <c r="E14" s="261">
        <f>'MGK_absolut_endg Erg_2014'!E14/'MGK_absolut_endg Erg_2014'!$C$14*100</f>
        <v>32.772693914840715</v>
      </c>
      <c r="F14" s="261">
        <f>'MGK_absolut_endg Erg_2014'!F14/'MGK_absolut_endg Erg_2014'!$C$14*100</f>
        <v>9.0041785858706884</v>
      </c>
      <c r="G14" s="261">
        <f>'MGK_absolut_endg Erg_2014'!G14/'MGK_absolut_endg Erg_2014'!$C$14*100</f>
        <v>3.6064640776408212</v>
      </c>
      <c r="H14" s="261">
        <f>'MGK_absolut_endg Erg_2014'!H14/'MGK_absolut_endg Erg_2014'!$C$14*100</f>
        <v>4.2774341385972532</v>
      </c>
      <c r="I14" s="261">
        <f>'MGK_absolut_endg Erg_2014'!I14/'MGK_absolut_endg Erg_2014'!$C$14*100</f>
        <v>3.7382617681858346</v>
      </c>
      <c r="J14" s="261">
        <f>'MGK_absolut_endg Erg_2014'!J14/'MGK_absolut_endg Erg_2014'!$C$14*100</f>
        <v>1.6010423999161287</v>
      </c>
      <c r="K14" s="261">
        <f>'MGK_absolut_endg Erg_2014'!K14/'MGK_absolut_endg Erg_2014'!$C$14*100</f>
        <v>0.43133789632913472</v>
      </c>
      <c r="L14" s="266">
        <f>'MGK_absolut_endg Erg_2014'!L14/'MGK_absolut_endg Erg_2014'!$C$14*100</f>
        <v>12.586679447048779</v>
      </c>
    </row>
    <row r="15" spans="1:18" s="234" customFormat="1" ht="15" customHeight="1" x14ac:dyDescent="0.2">
      <c r="A15" s="231" t="s">
        <v>103</v>
      </c>
      <c r="B15" s="232">
        <f>'MGK_absolut_endg Erg_2014'!B15</f>
        <v>51.462154294032025</v>
      </c>
      <c r="C15" s="233">
        <f>'MGK_absolut_endg Erg_2014'!C15</f>
        <v>69531</v>
      </c>
      <c r="D15" s="261">
        <f>'MGK_absolut_endg Erg_2014'!D15/'MGK_absolut_endg Erg_2014'!$C$15*100</f>
        <v>42.595389107017013</v>
      </c>
      <c r="E15" s="261">
        <f>'MGK_absolut_endg Erg_2014'!E15/'MGK_absolut_endg Erg_2014'!$C$15*100</f>
        <v>35.100890250391913</v>
      </c>
      <c r="F15" s="261">
        <f>'MGK_absolut_endg Erg_2014'!F15/'MGK_absolut_endg Erg_2014'!$C$15*100</f>
        <v>7.2672620845378315</v>
      </c>
      <c r="G15" s="261">
        <f>'MGK_absolut_endg Erg_2014'!G15/'MGK_absolut_endg Erg_2014'!$C$15*100</f>
        <v>4.098891142080511</v>
      </c>
      <c r="H15" s="261">
        <f>'MGK_absolut_endg Erg_2014'!H15/'MGK_absolut_endg Erg_2014'!$C$15*100</f>
        <v>4.3376335735139726</v>
      </c>
      <c r="I15" s="261">
        <f>'MGK_absolut_endg Erg_2014'!I15/'MGK_absolut_endg Erg_2014'!$C$15*100</f>
        <v>0.63568767887704769</v>
      </c>
      <c r="J15" s="261">
        <f>'MGK_absolut_endg Erg_2014'!J15/'MGK_absolut_endg Erg_2014'!$C$15*100</f>
        <v>1.8610403992463793</v>
      </c>
      <c r="K15" s="261">
        <f>'MGK_absolut_endg Erg_2014'!K15/'MGK_absolut_endg Erg_2014'!$C$15*100</f>
        <v>0.36818109907810909</v>
      </c>
      <c r="L15" s="266">
        <f>'MGK_absolut_endg Erg_2014'!L15/'MGK_absolut_endg Erg_2014'!$C$15*100</f>
        <v>3.7350246652572237</v>
      </c>
    </row>
    <row r="16" spans="1:18" s="234" customFormat="1" ht="16.899999999999999" customHeight="1" x14ac:dyDescent="0.2">
      <c r="A16" s="231" t="s">
        <v>104</v>
      </c>
      <c r="B16" s="232">
        <f>'MGK_absolut_endg Erg_2014'!B16</f>
        <v>42.178873457671074</v>
      </c>
      <c r="C16" s="233">
        <f>'MGK_absolut_endg Erg_2014'!C16</f>
        <v>50816</v>
      </c>
      <c r="D16" s="261">
        <f>'MGK_absolut_endg Erg_2014'!D16/'MGK_absolut_endg Erg_2014'!$C$16*100</f>
        <v>25.873740554156171</v>
      </c>
      <c r="E16" s="261">
        <f>'MGK_absolut_endg Erg_2014'!E16/'MGK_absolut_endg Erg_2014'!$C$16*100</f>
        <v>44.777235516372798</v>
      </c>
      <c r="F16" s="261">
        <f>'MGK_absolut_endg Erg_2014'!F16/'MGK_absolut_endg Erg_2014'!$C$16*100</f>
        <v>9.3297386649874046</v>
      </c>
      <c r="G16" s="261">
        <f>'MGK_absolut_endg Erg_2014'!G16/'MGK_absolut_endg Erg_2014'!$C$16*100</f>
        <v>2.8278494962216625</v>
      </c>
      <c r="H16" s="261">
        <f>'MGK_absolut_endg Erg_2014'!H16/'MGK_absolut_endg Erg_2014'!$C$16*100</f>
        <v>6.2047386649874054</v>
      </c>
      <c r="I16" s="261">
        <f>'MGK_absolut_endg Erg_2014'!I16/'MGK_absolut_endg Erg_2014'!$C$16*100</f>
        <v>4.166010705289672</v>
      </c>
      <c r="J16" s="261">
        <f>'MGK_absolut_endg Erg_2014'!J16/'MGK_absolut_endg Erg_2014'!$C$16*100</f>
        <v>2.7196158690176322</v>
      </c>
      <c r="K16" s="46">
        <f>'MGK_absolut_endg Erg_2014'!K16/'MGK_absolut_endg Erg_2014'!$C$16*100</f>
        <v>0</v>
      </c>
      <c r="L16" s="266">
        <f>'MGK_absolut_endg Erg_2014'!L16/'MGK_absolut_endg Erg_2014'!$C$16*100</f>
        <v>4.101070528967254</v>
      </c>
    </row>
    <row r="17" spans="1:15" s="234" customFormat="1" ht="15" customHeight="1" x14ac:dyDescent="0.2">
      <c r="A17" s="231" t="s">
        <v>105</v>
      </c>
      <c r="B17" s="232">
        <f>'MGK_absolut_endg Erg_2014'!B17</f>
        <v>59.651580253201999</v>
      </c>
      <c r="C17" s="233">
        <f>'MGK_absolut_endg Erg_2014'!C17</f>
        <v>143845</v>
      </c>
      <c r="D17" s="261">
        <f>'MGK_absolut_endg Erg_2014'!D17/'MGK_absolut_endg Erg_2014'!$C$17*100</f>
        <v>35.205950849873133</v>
      </c>
      <c r="E17" s="261">
        <f>'MGK_absolut_endg Erg_2014'!E17/'MGK_absolut_endg Erg_2014'!$C$17*100</f>
        <v>26.980430324307413</v>
      </c>
      <c r="F17" s="261">
        <f>'MGK_absolut_endg Erg_2014'!F17/'MGK_absolut_endg Erg_2014'!$C$17*100</f>
        <v>20.141819319406306</v>
      </c>
      <c r="G17" s="261">
        <f>'MGK_absolut_endg Erg_2014'!G17/'MGK_absolut_endg Erg_2014'!$C$17*100</f>
        <v>5.854913274705412</v>
      </c>
      <c r="H17" s="261">
        <f>'MGK_absolut_endg Erg_2014'!H17/'MGK_absolut_endg Erg_2014'!$C$17*100</f>
        <v>5.0380618026347808</v>
      </c>
      <c r="I17" s="261">
        <f>'MGK_absolut_endg Erg_2014'!I17/'MGK_absolut_endg Erg_2014'!$C$17*100</f>
        <v>2.6028016267510168</v>
      </c>
      <c r="J17" s="261">
        <f>'MGK_absolut_endg Erg_2014'!J17/'MGK_absolut_endg Erg_2014'!$C$17*100</f>
        <v>2.0862734193055026</v>
      </c>
      <c r="K17" s="261">
        <f>'MGK_absolut_endg Erg_2014'!K17/'MGK_absolut_endg Erg_2014'!$C$17*100</f>
        <v>0.91000729952379289</v>
      </c>
      <c r="L17" s="266">
        <f>'MGK_absolut_endg Erg_2014'!L17/'MGK_absolut_endg Erg_2014'!$C$17*100</f>
        <v>1.1797420834926484</v>
      </c>
    </row>
    <row r="18" spans="1:15" ht="18" customHeight="1" x14ac:dyDescent="0.25">
      <c r="A18" s="238" t="s">
        <v>106</v>
      </c>
      <c r="B18" s="239">
        <f>'MGK_absolut_endg Erg_2014'!B18</f>
        <v>48.376369768228557</v>
      </c>
      <c r="C18" s="240">
        <f>'MGK_absolut_endg Erg_2014'!C18</f>
        <v>930739</v>
      </c>
      <c r="D18" s="265">
        <f>'MGK_absolut_endg Erg_2014'!D18/'MGK_absolut_endg Erg_2014'!$C$18*100</f>
        <v>29.496668776101568</v>
      </c>
      <c r="E18" s="265">
        <f>'MGK_absolut_endg Erg_2014'!E18/'MGK_absolut_endg Erg_2014'!$C$18*100</f>
        <v>36.770995950529631</v>
      </c>
      <c r="F18" s="265">
        <f>'MGK_absolut_endg Erg_2014'!F18/'MGK_absolut_endg Erg_2014'!$C$18*100</f>
        <v>13.089276370711875</v>
      </c>
      <c r="G18" s="265">
        <f>'MGK_absolut_endg Erg_2014'!G18/'MGK_absolut_endg Erg_2014'!$C$18*100</f>
        <v>3.3013551597171711</v>
      </c>
      <c r="H18" s="265">
        <f>'MGK_absolut_endg Erg_2014'!H18/'MGK_absolut_endg Erg_2014'!$C$18*100</f>
        <v>5.8020562155448516</v>
      </c>
      <c r="I18" s="265">
        <f>'MGK_absolut_endg Erg_2014'!I18/'MGK_absolut_endg Erg_2014'!$C$18*100</f>
        <v>2.7382542259430411</v>
      </c>
      <c r="J18" s="265">
        <f>'MGK_absolut_endg Erg_2014'!J18/'MGK_absolut_endg Erg_2014'!$C$18*100</f>
        <v>2.081571740305284</v>
      </c>
      <c r="K18" s="265">
        <f>'MGK_absolut_endg Erg_2014'!K18/'MGK_absolut_endg Erg_2014'!$C$18*100</f>
        <v>1.5844398913121722</v>
      </c>
      <c r="L18" s="267">
        <f>'MGK_absolut_endg Erg_2014'!L18/'MGK_absolut_endg Erg_2014'!$C$18*100</f>
        <v>5.1353816698344001</v>
      </c>
      <c r="N18" s="242"/>
      <c r="O18" s="242"/>
    </row>
    <row r="19" spans="1:15" s="234" customFormat="1" ht="15" customHeight="1" x14ac:dyDescent="0.2">
      <c r="A19" s="231" t="s">
        <v>107</v>
      </c>
      <c r="B19" s="232">
        <f>'MGK_absolut_endg Erg_2014'!B19</f>
        <v>53.785846570149268</v>
      </c>
      <c r="C19" s="233">
        <f>'MGK_absolut_endg Erg_2014'!C19</f>
        <v>158528</v>
      </c>
      <c r="D19" s="261">
        <f>'MGK_absolut_endg Erg_2014'!D19/'MGK_absolut_endg Erg_2014'!$C$19*100</f>
        <v>51.836899475171585</v>
      </c>
      <c r="E19" s="261">
        <f>'MGK_absolut_endg Erg_2014'!E19/'MGK_absolut_endg Erg_2014'!$C$19*100</f>
        <v>22.575191764230926</v>
      </c>
      <c r="F19" s="261">
        <f>'MGK_absolut_endg Erg_2014'!F19/'MGK_absolut_endg Erg_2014'!$C$19*100</f>
        <v>8.4597042793702055</v>
      </c>
      <c r="G19" s="261">
        <f>'MGK_absolut_endg Erg_2014'!G19/'MGK_absolut_endg Erg_2014'!$C$19*100</f>
        <v>4.1664563988696006</v>
      </c>
      <c r="H19" s="261">
        <f>'MGK_absolut_endg Erg_2014'!H19/'MGK_absolut_endg Erg_2014'!$C$19*100</f>
        <v>2.1176069842551475</v>
      </c>
      <c r="I19" s="261">
        <f>'MGK_absolut_endg Erg_2014'!I19/'MGK_absolut_endg Erg_2014'!$C$19*100</f>
        <v>2.108144933387162</v>
      </c>
      <c r="J19" s="261">
        <f>'MGK_absolut_endg Erg_2014'!J19/'MGK_absolut_endg Erg_2014'!$C$19*100</f>
        <v>1.3808286233346792</v>
      </c>
      <c r="K19" s="46">
        <f>'MGK_absolut_endg Erg_2014'!K19/'MGK_absolut_endg Erg_2014'!$C$19*100</f>
        <v>0</v>
      </c>
      <c r="L19" s="266">
        <f>'MGK_absolut_endg Erg_2014'!L19/'MGK_absolut_endg Erg_2014'!$C$19*100</f>
        <v>7.3551675413807027</v>
      </c>
    </row>
    <row r="20" spans="1:15" s="234" customFormat="1" ht="15" customHeight="1" x14ac:dyDescent="0.2">
      <c r="A20" s="231" t="s">
        <v>108</v>
      </c>
      <c r="B20" s="232">
        <f>'MGK_absolut_endg Erg_2014'!B20</f>
        <v>58.690149815845579</v>
      </c>
      <c r="C20" s="233">
        <f>'MGK_absolut_endg Erg_2014'!C20</f>
        <v>104965</v>
      </c>
      <c r="D20" s="261">
        <f>'MGK_absolut_endg Erg_2014'!D20/'MGK_absolut_endg Erg_2014'!$C$20*100</f>
        <v>49.165912447006143</v>
      </c>
      <c r="E20" s="261">
        <f>'MGK_absolut_endg Erg_2014'!E20/'MGK_absolut_endg Erg_2014'!$C$20*100</f>
        <v>23.792692802362691</v>
      </c>
      <c r="F20" s="261">
        <f>'MGK_absolut_endg Erg_2014'!F20/'MGK_absolut_endg Erg_2014'!$C$20*100</f>
        <v>12.006859429333588</v>
      </c>
      <c r="G20" s="261">
        <f>'MGK_absolut_endg Erg_2014'!G20/'MGK_absolut_endg Erg_2014'!$C$20*100</f>
        <v>5.182679940932692</v>
      </c>
      <c r="H20" s="261">
        <f>'MGK_absolut_endg Erg_2014'!H20/'MGK_absolut_endg Erg_2014'!$C$20*100</f>
        <v>2.5970561615776688</v>
      </c>
      <c r="I20" s="46">
        <f>'MGK_absolut_endg Erg_2014'!I20/'MGK_absolut_endg Erg_2014'!$C$20*100</f>
        <v>0</v>
      </c>
      <c r="J20" s="261">
        <f>'MGK_absolut_endg Erg_2014'!J20/'MGK_absolut_endg Erg_2014'!$C$20*100</f>
        <v>0.75548992521316627</v>
      </c>
      <c r="K20" s="46">
        <f>'MGK_absolut_endg Erg_2014'!K20/'MGK_absolut_endg Erg_2014'!$C$20*100</f>
        <v>0</v>
      </c>
      <c r="L20" s="266">
        <f>'MGK_absolut_endg Erg_2014'!L20/'MGK_absolut_endg Erg_2014'!$C$20*100</f>
        <v>6.4993092935740489</v>
      </c>
    </row>
    <row r="21" spans="1:15" s="234" customFormat="1" ht="15" customHeight="1" x14ac:dyDescent="0.2">
      <c r="A21" s="231" t="s">
        <v>81</v>
      </c>
      <c r="B21" s="232">
        <f>'MGK_absolut_endg Erg_2014'!B21</f>
        <v>49.051426062457693</v>
      </c>
      <c r="C21" s="233">
        <f>'MGK_absolut_endg Erg_2014'!C21</f>
        <v>131595</v>
      </c>
      <c r="D21" s="261">
        <f>'MGK_absolut_endg Erg_2014'!D21/'MGK_absolut_endg Erg_2014'!$C$21*100</f>
        <v>28.6743417303089</v>
      </c>
      <c r="E21" s="261">
        <f>'MGK_absolut_endg Erg_2014'!E21/'MGK_absolut_endg Erg_2014'!$C$21*100</f>
        <v>39.430829438808466</v>
      </c>
      <c r="F21" s="261">
        <f>'MGK_absolut_endg Erg_2014'!F21/'MGK_absolut_endg Erg_2014'!$C$21*100</f>
        <v>12.981496257456589</v>
      </c>
      <c r="G21" s="261">
        <f>'MGK_absolut_endg Erg_2014'!G21/'MGK_absolut_endg Erg_2014'!$C$21*100</f>
        <v>4.5016907937231654</v>
      </c>
      <c r="H21" s="261">
        <f>'MGK_absolut_endg Erg_2014'!H21/'MGK_absolut_endg Erg_2014'!$C$21*100</f>
        <v>5.4112998214217871</v>
      </c>
      <c r="I21" s="261">
        <f>'MGK_absolut_endg Erg_2014'!I21/'MGK_absolut_endg Erg_2014'!$C$21*100</f>
        <v>3.5943614878984764</v>
      </c>
      <c r="J21" s="261">
        <f>'MGK_absolut_endg Erg_2014'!J21/'MGK_absolut_endg Erg_2014'!$C$21*100</f>
        <v>2.3412743645275276</v>
      </c>
      <c r="K21" s="261">
        <f>'MGK_absolut_endg Erg_2014'!K21/'MGK_absolut_endg Erg_2014'!$C$21*100</f>
        <v>2.7257874539306206</v>
      </c>
      <c r="L21" s="266">
        <f>'MGK_absolut_endg Erg_2014'!L21/'MGK_absolut_endg Erg_2014'!$C$21*100</f>
        <v>0.33891865192446524</v>
      </c>
    </row>
    <row r="22" spans="1:15" s="234" customFormat="1" ht="15" customHeight="1" x14ac:dyDescent="0.2">
      <c r="A22" s="231" t="s">
        <v>109</v>
      </c>
      <c r="B22" s="232">
        <f>'MGK_absolut_endg Erg_2014'!B22</f>
        <v>50.696461773372071</v>
      </c>
      <c r="C22" s="233">
        <f>'MGK_absolut_endg Erg_2014'!C22</f>
        <v>144466</v>
      </c>
      <c r="D22" s="261">
        <f>'MGK_absolut_endg Erg_2014'!D22/'MGK_absolut_endg Erg_2014'!$C$22*100</f>
        <v>44.412526130715882</v>
      </c>
      <c r="E22" s="261">
        <f>'MGK_absolut_endg Erg_2014'!E22/'MGK_absolut_endg Erg_2014'!$C$22*100</f>
        <v>26.858222695997675</v>
      </c>
      <c r="F22" s="261">
        <f>'MGK_absolut_endg Erg_2014'!F22/'MGK_absolut_endg Erg_2014'!$C$22*100</f>
        <v>11.624880594742015</v>
      </c>
      <c r="G22" s="261">
        <f>'MGK_absolut_endg Erg_2014'!G22/'MGK_absolut_endg Erg_2014'!$C$22*100</f>
        <v>3.4063378234325028</v>
      </c>
      <c r="H22" s="261">
        <f>'MGK_absolut_endg Erg_2014'!H22/'MGK_absolut_endg Erg_2014'!$C$22*100</f>
        <v>3.5233203660376833</v>
      </c>
      <c r="I22" s="261">
        <f>'MGK_absolut_endg Erg_2014'!I22/'MGK_absolut_endg Erg_2014'!$C$22*100</f>
        <v>3.7316738886658452</v>
      </c>
      <c r="J22" s="261">
        <f>'MGK_absolut_endg Erg_2014'!J22/'MGK_absolut_endg Erg_2014'!$C$22*100</f>
        <v>0</v>
      </c>
      <c r="K22" s="261">
        <f>'MGK_absolut_endg Erg_2014'!K22/'MGK_absolut_endg Erg_2014'!$C$22*100</f>
        <v>6.4430385004084005</v>
      </c>
      <c r="L22" s="266">
        <f>'MGK_absolut_endg Erg_2014'!L22/'MGK_absolut_endg Erg_2014'!$C$22*100</f>
        <v>0</v>
      </c>
    </row>
    <row r="23" spans="1:15" s="234" customFormat="1" ht="15" customHeight="1" x14ac:dyDescent="0.2">
      <c r="A23" s="231" t="s">
        <v>110</v>
      </c>
      <c r="B23" s="232">
        <f>'MGK_absolut_endg Erg_2014'!B23</f>
        <v>51.242043047054274</v>
      </c>
      <c r="C23" s="233">
        <f>'MGK_absolut_endg Erg_2014'!C23</f>
        <v>103300</v>
      </c>
      <c r="D23" s="261">
        <f>'MGK_absolut_endg Erg_2014'!D23/'MGK_absolut_endg Erg_2014'!$C$23*100</f>
        <v>34.829622458857692</v>
      </c>
      <c r="E23" s="261">
        <f>'MGK_absolut_endg Erg_2014'!E23/'MGK_absolut_endg Erg_2014'!$C$23*100</f>
        <v>39.783155856727973</v>
      </c>
      <c r="F23" s="261">
        <f>'MGK_absolut_endg Erg_2014'!F23/'MGK_absolut_endg Erg_2014'!$C$23*100</f>
        <v>10.399806389157792</v>
      </c>
      <c r="G23" s="261">
        <f>'MGK_absolut_endg Erg_2014'!G23/'MGK_absolut_endg Erg_2014'!$C$23*100</f>
        <v>3.3707647628267181</v>
      </c>
      <c r="H23" s="261">
        <f>'MGK_absolut_endg Erg_2014'!H23/'MGK_absolut_endg Erg_2014'!$C$23*100</f>
        <v>4.4036786060019359</v>
      </c>
      <c r="I23" s="261">
        <f>'MGK_absolut_endg Erg_2014'!I23/'MGK_absolut_endg Erg_2014'!$C$23*100</f>
        <v>4.3330106485963213</v>
      </c>
      <c r="J23" s="261">
        <f>'MGK_absolut_endg Erg_2014'!J23/'MGK_absolut_endg Erg_2014'!$C$23*100</f>
        <v>0.60503388189738627</v>
      </c>
      <c r="K23" s="261">
        <f>'MGK_absolut_endg Erg_2014'!K23/'MGK_absolut_endg Erg_2014'!$C$23*100</f>
        <v>2.2749273959341725</v>
      </c>
      <c r="L23" s="266">
        <f>'MGK_absolut_endg Erg_2014'!L23/'MGK_absolut_endg Erg_2014'!$C$23*100</f>
        <v>0</v>
      </c>
    </row>
    <row r="24" spans="1:15" s="234" customFormat="1" ht="15" customHeight="1" x14ac:dyDescent="0.2">
      <c r="A24" s="231" t="s">
        <v>82</v>
      </c>
      <c r="B24" s="232">
        <f>'MGK_absolut_endg Erg_2014'!B24</f>
        <v>53.654497966800996</v>
      </c>
      <c r="C24" s="233">
        <f>'MGK_absolut_endg Erg_2014'!C24</f>
        <v>114648</v>
      </c>
      <c r="D24" s="261">
        <f>'MGK_absolut_endg Erg_2014'!D24/'MGK_absolut_endg Erg_2014'!$C$24*100</f>
        <v>52.321017374921496</v>
      </c>
      <c r="E24" s="261">
        <f>'MGK_absolut_endg Erg_2014'!E24/'MGK_absolut_endg Erg_2014'!$C$24*100</f>
        <v>27.302700439606447</v>
      </c>
      <c r="F24" s="261">
        <f>'MGK_absolut_endg Erg_2014'!F24/'MGK_absolut_endg Erg_2014'!$C$24*100</f>
        <v>6.8261112274091138</v>
      </c>
      <c r="G24" s="261">
        <f>'MGK_absolut_endg Erg_2014'!G24/'MGK_absolut_endg Erg_2014'!$C$24*100</f>
        <v>5.1418254134393973</v>
      </c>
      <c r="H24" s="261">
        <f>'MGK_absolut_endg Erg_2014'!H24/'MGK_absolut_endg Erg_2014'!$C$24*100</f>
        <v>3.1958690949689483</v>
      </c>
      <c r="I24" s="46">
        <f>'MGK_absolut_endg Erg_2014'!I24/'MGK_absolut_endg Erg_2014'!$C$24*100</f>
        <v>0</v>
      </c>
      <c r="J24" s="261">
        <f>'MGK_absolut_endg Erg_2014'!J24/'MGK_absolut_endg Erg_2014'!$C$24*100</f>
        <v>2.1997767078361594</v>
      </c>
      <c r="K24" s="46">
        <f>'MGK_absolut_endg Erg_2014'!K24/'MGK_absolut_endg Erg_2014'!$C$24*100</f>
        <v>0</v>
      </c>
      <c r="L24" s="266">
        <f>'MGK_absolut_endg Erg_2014'!L24/'MGK_absolut_endg Erg_2014'!$C$24*100</f>
        <v>3.0126997418184356</v>
      </c>
    </row>
    <row r="25" spans="1:15" s="234" customFormat="1" ht="15" customHeight="1" x14ac:dyDescent="0.2">
      <c r="A25" s="231" t="s">
        <v>111</v>
      </c>
      <c r="B25" s="232">
        <f>'MGK_absolut_endg Erg_2014'!B25</f>
        <v>57.07982114136064</v>
      </c>
      <c r="C25" s="233">
        <f>'MGK_absolut_endg Erg_2014'!C25</f>
        <v>66112</v>
      </c>
      <c r="D25" s="261">
        <f>'MGK_absolut_endg Erg_2014'!D25/'MGK_absolut_endg Erg_2014'!$C$25*100</f>
        <v>50.881836882865436</v>
      </c>
      <c r="E25" s="261">
        <f>'MGK_absolut_endg Erg_2014'!E25/'MGK_absolut_endg Erg_2014'!$C$25*100</f>
        <v>25.299491771539206</v>
      </c>
      <c r="F25" s="261">
        <f>'MGK_absolut_endg Erg_2014'!F25/'MGK_absolut_endg Erg_2014'!$C$25*100</f>
        <v>9.5202081316553731</v>
      </c>
      <c r="G25" s="261">
        <f>'MGK_absolut_endg Erg_2014'!G25/'MGK_absolut_endg Erg_2014'!$C$25*100</f>
        <v>4.1807841239109393</v>
      </c>
      <c r="H25" s="261">
        <f>'MGK_absolut_endg Erg_2014'!H25/'MGK_absolut_endg Erg_2014'!$C$25*100</f>
        <v>3.1582768635043563</v>
      </c>
      <c r="I25" s="46">
        <f>'MGK_absolut_endg Erg_2014'!I25/'MGK_absolut_endg Erg_2014'!$C$25*100</f>
        <v>0</v>
      </c>
      <c r="J25" s="261">
        <f>'MGK_absolut_endg Erg_2014'!J25/'MGK_absolut_endg Erg_2014'!$C$25*100</f>
        <v>0</v>
      </c>
      <c r="K25" s="261">
        <f>'MGK_absolut_endg Erg_2014'!K25/'MGK_absolut_endg Erg_2014'!$C$25*100</f>
        <v>6.959402226524686</v>
      </c>
      <c r="L25" s="266">
        <f>'MGK_absolut_endg Erg_2014'!L25/'MGK_absolut_endg Erg_2014'!$C$25*100</f>
        <v>0</v>
      </c>
    </row>
    <row r="26" spans="1:15" s="234" customFormat="1" ht="15" customHeight="1" x14ac:dyDescent="0.2">
      <c r="A26" s="231" t="s">
        <v>112</v>
      </c>
      <c r="B26" s="232">
        <f>'MGK_absolut_endg Erg_2014'!B26</f>
        <v>52.584561403508765</v>
      </c>
      <c r="C26" s="233">
        <f>'MGK_absolut_endg Erg_2014'!C26</f>
        <v>147197</v>
      </c>
      <c r="D26" s="261">
        <f>'MGK_absolut_endg Erg_2014'!D26/'MGK_absolut_endg Erg_2014'!$C$26*100</f>
        <v>34.223523577246816</v>
      </c>
      <c r="E26" s="261">
        <f>'MGK_absolut_endg Erg_2014'!E26/'MGK_absolut_endg Erg_2014'!$C$26*100</f>
        <v>38.145478508393516</v>
      </c>
      <c r="F26" s="261">
        <f>'MGK_absolut_endg Erg_2014'!F26/'MGK_absolut_endg Erg_2014'!$C$26*100</f>
        <v>10.715571648878713</v>
      </c>
      <c r="G26" s="261">
        <f>'MGK_absolut_endg Erg_2014'!G26/'MGK_absolut_endg Erg_2014'!$C$26*100</f>
        <v>5.1373329619489523</v>
      </c>
      <c r="H26" s="261">
        <f>'MGK_absolut_endg Erg_2014'!H26/'MGK_absolut_endg Erg_2014'!$C$26*100</f>
        <v>4.3846002296242448</v>
      </c>
      <c r="I26" s="261">
        <f>'MGK_absolut_endg Erg_2014'!I26/'MGK_absolut_endg Erg_2014'!$C$26*100</f>
        <v>3.3023770864895345</v>
      </c>
      <c r="J26" s="261">
        <f>'MGK_absolut_endg Erg_2014'!J26/'MGK_absolut_endg Erg_2014'!$C$26*100</f>
        <v>0</v>
      </c>
      <c r="K26" s="261">
        <f>'MGK_absolut_endg Erg_2014'!K26/'MGK_absolut_endg Erg_2014'!$C$26*100</f>
        <v>4.0911159874182212</v>
      </c>
      <c r="L26" s="266">
        <f>'MGK_absolut_endg Erg_2014'!L26/'MGK_absolut_endg Erg_2014'!$C$26*100</f>
        <v>0</v>
      </c>
    </row>
    <row r="27" spans="1:15" s="234" customFormat="1" ht="15" customHeight="1" x14ac:dyDescent="0.2">
      <c r="A27" s="231" t="s">
        <v>83</v>
      </c>
      <c r="B27" s="232">
        <f>'MGK_absolut_endg Erg_2014'!B27</f>
        <v>44.485207310162451</v>
      </c>
      <c r="C27" s="233">
        <f>'MGK_absolut_endg Erg_2014'!C27</f>
        <v>148383</v>
      </c>
      <c r="D27" s="261">
        <f>'MGK_absolut_endg Erg_2014'!D27/'MGK_absolut_endg Erg_2014'!$C$27*100</f>
        <v>40.694688744667516</v>
      </c>
      <c r="E27" s="261">
        <f>'MGK_absolut_endg Erg_2014'!E27/'MGK_absolut_endg Erg_2014'!$C$27*100</f>
        <v>31.059487946732446</v>
      </c>
      <c r="F27" s="261">
        <f>'MGK_absolut_endg Erg_2014'!F27/'MGK_absolut_endg Erg_2014'!$C$27*100</f>
        <v>8.2347708295424678</v>
      </c>
      <c r="G27" s="261">
        <f>'MGK_absolut_endg Erg_2014'!G27/'MGK_absolut_endg Erg_2014'!$C$27*100</f>
        <v>5.1859040456116938</v>
      </c>
      <c r="H27" s="261">
        <f>'MGK_absolut_endg Erg_2014'!H27/'MGK_absolut_endg Erg_2014'!$C$27*100</f>
        <v>4.2080292216763375</v>
      </c>
      <c r="I27" s="261">
        <f>'MGK_absolut_endg Erg_2014'!I27/'MGK_absolut_endg Erg_2014'!$C$27*100</f>
        <v>3.0151702014381705</v>
      </c>
      <c r="J27" s="261">
        <f>'MGK_absolut_endg Erg_2014'!J27/'MGK_absolut_endg Erg_2014'!$C$27*100</f>
        <v>1.8223111812000026</v>
      </c>
      <c r="K27" s="261">
        <f>'MGK_absolut_endg Erg_2014'!K27/'MGK_absolut_endg Erg_2014'!$C$27*100</f>
        <v>4.4459270940741185</v>
      </c>
      <c r="L27" s="266">
        <f>'MGK_absolut_endg Erg_2014'!L27/'MGK_absolut_endg Erg_2014'!$C$27*100</f>
        <v>1.3337107350572504</v>
      </c>
    </row>
    <row r="28" spans="1:15" s="234" customFormat="1" ht="15" customHeight="1" x14ac:dyDescent="0.2">
      <c r="A28" s="231" t="s">
        <v>113</v>
      </c>
      <c r="B28" s="232">
        <f>'MGK_absolut_endg Erg_2014'!B28</f>
        <v>49.316242980237497</v>
      </c>
      <c r="C28" s="233">
        <f>'MGK_absolut_endg Erg_2014'!C28</f>
        <v>124770</v>
      </c>
      <c r="D28" s="261">
        <f>'MGK_absolut_endg Erg_2014'!D28/'MGK_absolut_endg Erg_2014'!$C$28*100</f>
        <v>37.452111885869996</v>
      </c>
      <c r="E28" s="261">
        <f>'MGK_absolut_endg Erg_2014'!E28/'MGK_absolut_endg Erg_2014'!$C$28*100</f>
        <v>35.442013304480241</v>
      </c>
      <c r="F28" s="261">
        <f>'MGK_absolut_endg Erg_2014'!F28/'MGK_absolut_endg Erg_2014'!$C$28*100</f>
        <v>9.786807726216237</v>
      </c>
      <c r="G28" s="261">
        <f>'MGK_absolut_endg Erg_2014'!G28/'MGK_absolut_endg Erg_2014'!$C$28*100</f>
        <v>4.4642141540434404</v>
      </c>
      <c r="H28" s="261">
        <f>'MGK_absolut_endg Erg_2014'!H28/'MGK_absolut_endg Erg_2014'!$C$28*100</f>
        <v>3.6907910555421974</v>
      </c>
      <c r="I28" s="261">
        <f>'MGK_absolut_endg Erg_2014'!I28/'MGK_absolut_endg Erg_2014'!$C$28*100</f>
        <v>4.1516390157890521</v>
      </c>
      <c r="J28" s="261">
        <f>'MGK_absolut_endg Erg_2014'!J28/'MGK_absolut_endg Erg_2014'!$C$28*100</f>
        <v>1.5107798348962092</v>
      </c>
      <c r="K28" s="46">
        <f>'MGK_absolut_endg Erg_2014'!K28/'MGK_absolut_endg Erg_2014'!$C$28*100</f>
        <v>0</v>
      </c>
      <c r="L28" s="266">
        <f>'MGK_absolut_endg Erg_2014'!L28/'MGK_absolut_endg Erg_2014'!$C$28*100</f>
        <v>3.501643023162619</v>
      </c>
    </row>
    <row r="29" spans="1:15" s="234" customFormat="1" ht="15" customHeight="1" x14ac:dyDescent="0.2">
      <c r="A29" s="231" t="s">
        <v>114</v>
      </c>
      <c r="B29" s="232">
        <f>'MGK_absolut_endg Erg_2014'!B29</f>
        <v>52.384919808373255</v>
      </c>
      <c r="C29" s="233">
        <f>'MGK_absolut_endg Erg_2014'!C29</f>
        <v>57040</v>
      </c>
      <c r="D29" s="261">
        <f>'MGK_absolut_endg Erg_2014'!D29/'MGK_absolut_endg Erg_2014'!$C$29*100</f>
        <v>54.247896213183736</v>
      </c>
      <c r="E29" s="261">
        <f>'MGK_absolut_endg Erg_2014'!E29/'MGK_absolut_endg Erg_2014'!$C$29*100</f>
        <v>23.253856942496494</v>
      </c>
      <c r="F29" s="261">
        <f>'MGK_absolut_endg Erg_2014'!F29/'MGK_absolut_endg Erg_2014'!$C$29*100</f>
        <v>6.9845722300140256</v>
      </c>
      <c r="G29" s="261">
        <f>'MGK_absolut_endg Erg_2014'!G29/'MGK_absolut_endg Erg_2014'!$C$29*100</f>
        <v>3.7166900420757361</v>
      </c>
      <c r="H29" s="261">
        <f>'MGK_absolut_endg Erg_2014'!H29/'MGK_absolut_endg Erg_2014'!$C$29*100</f>
        <v>2.6963534361851331</v>
      </c>
      <c r="I29" s="46">
        <f>'MGK_absolut_endg Erg_2014'!I29/'MGK_absolut_endg Erg_2014'!$C$29*100</f>
        <v>0</v>
      </c>
      <c r="J29" s="261">
        <f>'MGK_absolut_endg Erg_2014'!J29/'MGK_absolut_endg Erg_2014'!$C$29*100</f>
        <v>0</v>
      </c>
      <c r="K29" s="46">
        <f>'MGK_absolut_endg Erg_2014'!K29/'MGK_absolut_endg Erg_2014'!$C$29*100</f>
        <v>0</v>
      </c>
      <c r="L29" s="266">
        <f>'MGK_absolut_endg Erg_2014'!L29/'MGK_absolut_endg Erg_2014'!$C$29*100</f>
        <v>9.1006311360448802</v>
      </c>
    </row>
    <row r="30" spans="1:15" s="234" customFormat="1" ht="15" customHeight="1" x14ac:dyDescent="0.2">
      <c r="A30" s="231" t="s">
        <v>115</v>
      </c>
      <c r="B30" s="232">
        <f>'MGK_absolut_endg Erg_2014'!B30</f>
        <v>50.612951062778052</v>
      </c>
      <c r="C30" s="233">
        <f>'MGK_absolut_endg Erg_2014'!C30</f>
        <v>121081</v>
      </c>
      <c r="D30" s="261">
        <f>'MGK_absolut_endg Erg_2014'!D30/'MGK_absolut_endg Erg_2014'!$C$30*100</f>
        <v>51.847110611904426</v>
      </c>
      <c r="E30" s="261">
        <f>'MGK_absolut_endg Erg_2014'!E30/'MGK_absolut_endg Erg_2014'!$C$30*100</f>
        <v>21.405505405472368</v>
      </c>
      <c r="F30" s="261">
        <f>'MGK_absolut_endg Erg_2014'!F30/'MGK_absolut_endg Erg_2014'!$C$30*100</f>
        <v>11.130565489217961</v>
      </c>
      <c r="G30" s="261">
        <f>'MGK_absolut_endg Erg_2014'!G30/'MGK_absolut_endg Erg_2014'!$C$30*100</f>
        <v>4.3879716883738986</v>
      </c>
      <c r="H30" s="261">
        <f>'MGK_absolut_endg Erg_2014'!H30/'MGK_absolut_endg Erg_2014'!$C$30*100</f>
        <v>4.0997348882153268</v>
      </c>
      <c r="I30" s="261">
        <f>'MGK_absolut_endg Erg_2014'!I30/'MGK_absolut_endg Erg_2014'!$C$30*100</f>
        <v>3.5975916948158675</v>
      </c>
      <c r="J30" s="261">
        <f>'MGK_absolut_endg Erg_2014'!J30/'MGK_absolut_endg Erg_2014'!$C$30*100</f>
        <v>1.2099338459378433</v>
      </c>
      <c r="K30" s="46">
        <f>'MGK_absolut_endg Erg_2014'!K30/'MGK_absolut_endg Erg_2014'!$C$30*100</f>
        <v>0</v>
      </c>
      <c r="L30" s="266">
        <f>'MGK_absolut_endg Erg_2014'!L30/'MGK_absolut_endg Erg_2014'!$C$30*100</f>
        <v>2.3215863760623052</v>
      </c>
    </row>
    <row r="31" spans="1:15" s="234" customFormat="1" ht="15" customHeight="1" x14ac:dyDescent="0.2">
      <c r="A31" s="231" t="s">
        <v>116</v>
      </c>
      <c r="B31" s="232">
        <f>'MGK_absolut_endg Erg_2014'!B31</f>
        <v>47.998042327727816</v>
      </c>
      <c r="C31" s="233">
        <f>'MGK_absolut_endg Erg_2014'!C31</f>
        <v>237218</v>
      </c>
      <c r="D31" s="261">
        <f>'MGK_absolut_endg Erg_2014'!D31/'MGK_absolut_endg Erg_2014'!$C$31*100</f>
        <v>33.778633999106304</v>
      </c>
      <c r="E31" s="261">
        <f>'MGK_absolut_endg Erg_2014'!E31/'MGK_absolut_endg Erg_2014'!$C$31*100</f>
        <v>40.445075837415374</v>
      </c>
      <c r="F31" s="261">
        <f>'MGK_absolut_endg Erg_2014'!F31/'MGK_absolut_endg Erg_2014'!$C$31*100</f>
        <v>8.8087750507971574</v>
      </c>
      <c r="G31" s="261">
        <f>'MGK_absolut_endg Erg_2014'!G31/'MGK_absolut_endg Erg_2014'!$C$31*100</f>
        <v>3.8584761695992715</v>
      </c>
      <c r="H31" s="261">
        <f>'MGK_absolut_endg Erg_2014'!H31/'MGK_absolut_endg Erg_2014'!$C$31*100</f>
        <v>5.2618266741984163</v>
      </c>
      <c r="I31" s="46">
        <f>'MGK_absolut_endg Erg_2014'!I31/'MGK_absolut_endg Erg_2014'!$C$31*100</f>
        <v>0</v>
      </c>
      <c r="J31" s="261">
        <f>'MGK_absolut_endg Erg_2014'!J31/'MGK_absolut_endg Erg_2014'!$C$31*100</f>
        <v>2.571895893229013</v>
      </c>
      <c r="K31" s="46">
        <f>'MGK_absolut_endg Erg_2014'!K31/'MGK_absolut_endg Erg_2014'!$C$31*100</f>
        <v>0</v>
      </c>
      <c r="L31" s="266">
        <f>'MGK_absolut_endg Erg_2014'!L31/'MGK_absolut_endg Erg_2014'!$C$31*100</f>
        <v>5.2753163756544614</v>
      </c>
    </row>
    <row r="32" spans="1:15" s="234" customFormat="1" ht="15" customHeight="1" x14ac:dyDescent="0.2">
      <c r="A32" s="231" t="s">
        <v>117</v>
      </c>
      <c r="B32" s="232">
        <f>'MGK_absolut_endg Erg_2014'!B32</f>
        <v>51.680317283826312</v>
      </c>
      <c r="C32" s="233">
        <f>'MGK_absolut_endg Erg_2014'!C32</f>
        <v>116120</v>
      </c>
      <c r="D32" s="261">
        <f>'MGK_absolut_endg Erg_2014'!D32/'MGK_absolut_endg Erg_2014'!$C$32*100</f>
        <v>36.374440234240438</v>
      </c>
      <c r="E32" s="261">
        <f>'MGK_absolut_endg Erg_2014'!E32/'MGK_absolut_endg Erg_2014'!$C$32*100</f>
        <v>35.762142611091974</v>
      </c>
      <c r="F32" s="261">
        <f>'MGK_absolut_endg Erg_2014'!F32/'MGK_absolut_endg Erg_2014'!$C$32*100</f>
        <v>8.8692731656906645</v>
      </c>
      <c r="G32" s="261">
        <f>'MGK_absolut_endg Erg_2014'!G32/'MGK_absolut_endg Erg_2014'!$C$32*100</f>
        <v>6.3477437133999306</v>
      </c>
      <c r="H32" s="261">
        <f>'MGK_absolut_endg Erg_2014'!H32/'MGK_absolut_endg Erg_2014'!$C$32*100</f>
        <v>4.4195659662418185</v>
      </c>
      <c r="I32" s="261">
        <f>'MGK_absolut_endg Erg_2014'!I32/'MGK_absolut_endg Erg_2014'!$C$32*100</f>
        <v>2.8926972097829831</v>
      </c>
      <c r="J32" s="261">
        <f>'MGK_absolut_endg Erg_2014'!J32/'MGK_absolut_endg Erg_2014'!$C$32*100</f>
        <v>0</v>
      </c>
      <c r="K32" s="46">
        <f>'MGK_absolut_endg Erg_2014'!K32/'MGK_absolut_endg Erg_2014'!$C$32*100</f>
        <v>0</v>
      </c>
      <c r="L32" s="266">
        <f>'MGK_absolut_endg Erg_2014'!L32/'MGK_absolut_endg Erg_2014'!$C$32*100</f>
        <v>5.3341370995521871</v>
      </c>
    </row>
    <row r="33" spans="1:18" s="234" customFormat="1" ht="15" customHeight="1" x14ac:dyDescent="0.2">
      <c r="A33" s="231" t="s">
        <v>118</v>
      </c>
      <c r="B33" s="232">
        <f>'MGK_absolut_endg Erg_2014'!B33</f>
        <v>51.1827514406082</v>
      </c>
      <c r="C33" s="233">
        <f>'MGK_absolut_endg Erg_2014'!C33</f>
        <v>125284</v>
      </c>
      <c r="D33" s="261">
        <f>'MGK_absolut_endg Erg_2014'!D33/'MGK_absolut_endg Erg_2014'!$C$33*100</f>
        <v>42.903323648670224</v>
      </c>
      <c r="E33" s="261">
        <f>'MGK_absolut_endg Erg_2014'!E33/'MGK_absolut_endg Erg_2014'!$C$33*100</f>
        <v>27.934133648350944</v>
      </c>
      <c r="F33" s="261">
        <f>'MGK_absolut_endg Erg_2014'!F33/'MGK_absolut_endg Erg_2014'!$C$33*100</f>
        <v>7.5388716835350085</v>
      </c>
      <c r="G33" s="261">
        <f>'MGK_absolut_endg Erg_2014'!G33/'MGK_absolut_endg Erg_2014'!$C$33*100</f>
        <v>5.0828517607994641</v>
      </c>
      <c r="H33" s="261">
        <f>'MGK_absolut_endg Erg_2014'!H33/'MGK_absolut_endg Erg_2014'!$C$33*100</f>
        <v>3.2446282047188788</v>
      </c>
      <c r="I33" s="261">
        <f>'MGK_absolut_endg Erg_2014'!I33/'MGK_absolut_endg Erg_2014'!$C$33*100</f>
        <v>3.3851090322786632</v>
      </c>
      <c r="J33" s="261">
        <f>'MGK_absolut_endg Erg_2014'!J33/'MGK_absolut_endg Erg_2014'!$C$33*100</f>
        <v>1.5069761501867758</v>
      </c>
      <c r="K33" s="261">
        <f>'MGK_absolut_endg Erg_2014'!K33/'MGK_absolut_endg Erg_2014'!$C$33*100</f>
        <v>6.7510615880719005</v>
      </c>
      <c r="L33" s="266">
        <f>'MGK_absolut_endg Erg_2014'!L33/'MGK_absolut_endg Erg_2014'!$C$33*100</f>
        <v>1.6530442833881422</v>
      </c>
    </row>
    <row r="34" spans="1:18" s="234" customFormat="1" ht="15" customHeight="1" x14ac:dyDescent="0.2">
      <c r="A34" s="231" t="s">
        <v>119</v>
      </c>
      <c r="B34" s="232">
        <f>'MGK_absolut_endg Erg_2014'!B34</f>
        <v>56.006007263429112</v>
      </c>
      <c r="C34" s="233">
        <f>'MGK_absolut_endg Erg_2014'!C34</f>
        <v>197914</v>
      </c>
      <c r="D34" s="261">
        <f>'MGK_absolut_endg Erg_2014'!D34/'MGK_absolut_endg Erg_2014'!$C$34*100</f>
        <v>44.473357114706388</v>
      </c>
      <c r="E34" s="261">
        <f>'MGK_absolut_endg Erg_2014'!E34/'MGK_absolut_endg Erg_2014'!$C$34*100</f>
        <v>31.567751649706437</v>
      </c>
      <c r="F34" s="261">
        <f>'MGK_absolut_endg Erg_2014'!F34/'MGK_absolut_endg Erg_2014'!$C$34*100</f>
        <v>11.027517002334347</v>
      </c>
      <c r="G34" s="261">
        <f>'MGK_absolut_endg Erg_2014'!G34/'MGK_absolut_endg Erg_2014'!$C$34*100</f>
        <v>4.5161029538082191</v>
      </c>
      <c r="H34" s="261">
        <f>'MGK_absolut_endg Erg_2014'!H34/'MGK_absolut_endg Erg_2014'!$C$34*100</f>
        <v>3.7617348949543743</v>
      </c>
      <c r="I34" s="46">
        <f>'MGK_absolut_endg Erg_2014'!I34/'MGK_absolut_endg Erg_2014'!$C$34*100</f>
        <v>0</v>
      </c>
      <c r="J34" s="261">
        <f>'MGK_absolut_endg Erg_2014'!J34/'MGK_absolut_endg Erg_2014'!$C$34*100</f>
        <v>0</v>
      </c>
      <c r="K34" s="46">
        <f>'MGK_absolut_endg Erg_2014'!K34/'MGK_absolut_endg Erg_2014'!$C$34*100</f>
        <v>0</v>
      </c>
      <c r="L34" s="266">
        <f>'MGK_absolut_endg Erg_2014'!L34/'MGK_absolut_endg Erg_2014'!$C$34*100</f>
        <v>4.6535363844902333</v>
      </c>
    </row>
    <row r="35" spans="1:18" s="234" customFormat="1" ht="15" customHeight="1" x14ac:dyDescent="0.2">
      <c r="A35" s="231" t="s">
        <v>120</v>
      </c>
      <c r="B35" s="232">
        <f>'MGK_absolut_endg Erg_2014'!B35</f>
        <v>50.162954581790899</v>
      </c>
      <c r="C35" s="233">
        <f>'MGK_absolut_endg Erg_2014'!C35</f>
        <v>160262</v>
      </c>
      <c r="D35" s="261">
        <f>'MGK_absolut_endg Erg_2014'!D35/'MGK_absolut_endg Erg_2014'!$C$35*100</f>
        <v>29.429933483920077</v>
      </c>
      <c r="E35" s="261">
        <f>'MGK_absolut_endg Erg_2014'!E35/'MGK_absolut_endg Erg_2014'!$C$35*100</f>
        <v>41.855212090202293</v>
      </c>
      <c r="F35" s="261">
        <f>'MGK_absolut_endg Erg_2014'!F35/'MGK_absolut_endg Erg_2014'!$C$35*100</f>
        <v>11.223496524441227</v>
      </c>
      <c r="G35" s="261">
        <f>'MGK_absolut_endg Erg_2014'!G35/'MGK_absolut_endg Erg_2014'!$C$35*100</f>
        <v>3.4031772971758745</v>
      </c>
      <c r="H35" s="261">
        <f>'MGK_absolut_endg Erg_2014'!H35/'MGK_absolut_endg Erg_2014'!$C$35*100</f>
        <v>4.9531392345035012</v>
      </c>
      <c r="I35" s="46">
        <f>'MGK_absolut_endg Erg_2014'!I35/'MGK_absolut_endg Erg_2014'!$C$35*100</f>
        <v>0</v>
      </c>
      <c r="J35" s="261">
        <f>'MGK_absolut_endg Erg_2014'!J35/'MGK_absolut_endg Erg_2014'!$C$35*100</f>
        <v>3.0269184210854725</v>
      </c>
      <c r="K35" s="261">
        <f>'MGK_absolut_endg Erg_2014'!K35/'MGK_absolut_endg Erg_2014'!$C$35*100</f>
        <v>2.6893461956046973</v>
      </c>
      <c r="L35" s="266">
        <f>'MGK_absolut_endg Erg_2014'!L35/'MGK_absolut_endg Erg_2014'!$C$35*100</f>
        <v>3.4187767530668531</v>
      </c>
    </row>
    <row r="36" spans="1:18" s="234" customFormat="1" ht="15" customHeight="1" x14ac:dyDescent="0.2">
      <c r="A36" s="243" t="s">
        <v>121</v>
      </c>
      <c r="B36" s="244">
        <f>'MGK_absolut_endg Erg_2014'!B36</f>
        <v>55.384787022781538</v>
      </c>
      <c r="C36" s="233">
        <f>'MGK_absolut_endg Erg_2014'!C36</f>
        <v>122561</v>
      </c>
      <c r="D36" s="261">
        <f>'MGK_absolut_endg Erg_2014'!D36/'MGK_absolut_endg Erg_2014'!$C$36*100</f>
        <v>44.952309462226978</v>
      </c>
      <c r="E36" s="261">
        <f>'MGK_absolut_endg Erg_2014'!E36/'MGK_absolut_endg Erg_2014'!$C$36*100</f>
        <v>25.365328285506809</v>
      </c>
      <c r="F36" s="261">
        <f>'MGK_absolut_endg Erg_2014'!F36/'MGK_absolut_endg Erg_2014'!$C$36*100</f>
        <v>11.871639428529466</v>
      </c>
      <c r="G36" s="261">
        <f>'MGK_absolut_endg Erg_2014'!G36/'MGK_absolut_endg Erg_2014'!$C$36*100</f>
        <v>5.151720367816842</v>
      </c>
      <c r="H36" s="261">
        <f>'MGK_absolut_endg Erg_2014'!H36/'MGK_absolut_endg Erg_2014'!$C$36*100</f>
        <v>2.9519994125374303</v>
      </c>
      <c r="I36" s="261">
        <f>'MGK_absolut_endg Erg_2014'!I36/'MGK_absolut_endg Erg_2014'!$C$36*100</f>
        <v>2.9666859767789102</v>
      </c>
      <c r="J36" s="261">
        <f>'MGK_absolut_endg Erg_2014'!J36/'MGK_absolut_endg Erg_2014'!$C$36*100</f>
        <v>1.6147061463271348</v>
      </c>
      <c r="K36" s="46">
        <f>'MGK_absolut_endg Erg_2014'!K36/'MGK_absolut_endg Erg_2014'!$C$36*100</f>
        <v>0</v>
      </c>
      <c r="L36" s="266">
        <f>'MGK_absolut_endg Erg_2014'!L36/'MGK_absolut_endg Erg_2014'!$C$36*100</f>
        <v>5.1256109202764337</v>
      </c>
      <c r="N36" s="236"/>
      <c r="O36" s="237"/>
      <c r="P36" s="237"/>
      <c r="Q36" s="237"/>
      <c r="R36" s="237"/>
    </row>
    <row r="37" spans="1:18" ht="18" customHeight="1" x14ac:dyDescent="0.25">
      <c r="A37" s="245" t="s">
        <v>122</v>
      </c>
      <c r="B37" s="246">
        <f>'MGK_absolut_endg Erg_2014'!B37</f>
        <v>51.427710360689986</v>
      </c>
      <c r="C37" s="240">
        <f>'MGK_absolut_endg Erg_2014'!C37</f>
        <v>2381444</v>
      </c>
      <c r="D37" s="265">
        <f>'MGK_absolut_endg Erg_2014'!D37/'MGK_absolut_endg Erg_2014'!$C$37*100</f>
        <v>41.272690014965704</v>
      </c>
      <c r="E37" s="265">
        <f>'MGK_absolut_endg Erg_2014'!E37/'MGK_absolut_endg Erg_2014'!$C$37*100</f>
        <v>31.885066371495611</v>
      </c>
      <c r="F37" s="265">
        <f>'MGK_absolut_endg Erg_2014'!F37/'MGK_absolut_endg Erg_2014'!$C$37*100</f>
        <v>9.9695814808158403</v>
      </c>
      <c r="G37" s="265">
        <f>'MGK_absolut_endg Erg_2014'!G37/'MGK_absolut_endg Erg_2014'!$C$37*100</f>
        <v>4.4884112328486419</v>
      </c>
      <c r="H37" s="265">
        <f>'MGK_absolut_endg Erg_2014'!H37/'MGK_absolut_endg Erg_2014'!$C$37*100</f>
        <v>3.9085529619844093</v>
      </c>
      <c r="I37" s="265">
        <f>'MGK_absolut_endg Erg_2014'!I37/'MGK_absolut_endg Erg_2014'!$C$37*100</f>
        <v>2.0175154234153734</v>
      </c>
      <c r="J37" s="265">
        <f>'MGK_absolut_endg Erg_2014'!J37/'MGK_absolut_endg Erg_2014'!$C$37*100</f>
        <v>1.2632251692670498</v>
      </c>
      <c r="K37" s="265">
        <f>'MGK_absolut_endg Erg_2014'!K37/'MGK_absolut_endg Erg_2014'!$C$37*100</f>
        <v>1.8993938131654575</v>
      </c>
      <c r="L37" s="267">
        <f>'MGK_absolut_endg Erg_2014'!L37/'MGK_absolut_endg Erg_2014'!$C$37*100</f>
        <v>3.2955635320419043</v>
      </c>
    </row>
    <row r="38" spans="1:18" ht="18" customHeight="1" thickBot="1" x14ac:dyDescent="0.3">
      <c r="A38" s="247" t="s">
        <v>123</v>
      </c>
      <c r="B38" s="248">
        <f>'MGK_absolut_endg Erg_2014'!B38</f>
        <v>50.533301302954349</v>
      </c>
      <c r="C38" s="249">
        <f>'MGK_absolut_endg Erg_2014'!C38</f>
        <v>3312183</v>
      </c>
      <c r="D38" s="268">
        <f>'MGK_absolut_endg Erg_2014'!D38/'MGK_absolut_endg Erg_2014'!$C$38*100</f>
        <v>37.963572664916164</v>
      </c>
      <c r="E38" s="268">
        <f>'MGK_absolut_endg Erg_2014'!E38/'MGK_absolut_endg Erg_2014'!$C$38*100</f>
        <v>33.258035561440899</v>
      </c>
      <c r="F38" s="268">
        <f>'MGK_absolut_endg Erg_2014'!F38/'MGK_absolut_endg Erg_2014'!$C$38*100</f>
        <v>10.846230416616473</v>
      </c>
      <c r="G38" s="268">
        <f>'MGK_absolut_endg Erg_2014'!G38/'MGK_absolut_endg Erg_2014'!$C$38*100</f>
        <v>4.1548428936444637</v>
      </c>
      <c r="H38" s="268">
        <f>'MGK_absolut_endg Erg_2014'!H38/'MGK_absolut_endg Erg_2014'!$C$38*100</f>
        <v>4.4406362812682749</v>
      </c>
      <c r="I38" s="268">
        <f>'MGK_absolut_endg Erg_2014'!I38/'MGK_absolut_endg Erg_2014'!$C$38*100</f>
        <v>2.2200464165174449</v>
      </c>
      <c r="J38" s="268">
        <f>'MGK_absolut_endg Erg_2014'!J38/'MGK_absolut_endg Erg_2014'!$C$38*100</f>
        <v>1.4931844043641309</v>
      </c>
      <c r="K38" s="268">
        <f>'MGK_absolut_endg Erg_2014'!K38/'MGK_absolut_endg Erg_2014'!$C$38*100</f>
        <v>1.810890279915089</v>
      </c>
      <c r="L38" s="271">
        <f>'MGK_absolut_endg Erg_2014'!L38/'MGK_absolut_endg Erg_2014'!$C$38*100</f>
        <v>3.8125610813170647</v>
      </c>
    </row>
    <row r="39" spans="1:18" ht="15" customHeight="1" thickTop="1" x14ac:dyDescent="0.25">
      <c r="A39" s="250" t="s">
        <v>124</v>
      </c>
      <c r="B39" s="232"/>
      <c r="C39" s="233"/>
      <c r="D39" s="261"/>
      <c r="E39" s="261"/>
      <c r="F39" s="261"/>
      <c r="G39" s="261"/>
      <c r="H39" s="261"/>
      <c r="I39" s="261"/>
      <c r="J39" s="261"/>
      <c r="K39" s="261"/>
      <c r="L39" s="266"/>
    </row>
    <row r="40" spans="1:18" ht="15" customHeight="1" x14ac:dyDescent="0.25">
      <c r="A40" s="250" t="s">
        <v>136</v>
      </c>
      <c r="B40" s="232">
        <f>'MGK_absolut_endg Erg_2014'!B40</f>
        <v>49.479388744549887</v>
      </c>
      <c r="C40" s="233">
        <f>'MGK_absolut_endg Erg_2014'!C40</f>
        <v>3716086</v>
      </c>
      <c r="D40" s="261">
        <f>'MGK_absolut_endg Erg_2014'!D40/'MGK_absolut_endg Erg_2014'!$C$40*100</f>
        <v>37.110766543077851</v>
      </c>
      <c r="E40" s="261">
        <f>'MGK_absolut_endg Erg_2014'!E40/'MGK_absolut_endg Erg_2014'!$C$40*100</f>
        <v>29.767152859218005</v>
      </c>
      <c r="F40" s="261">
        <f>'MGK_absolut_endg Erg_2014'!F40/'MGK_absolut_endg Erg_2014'!$C$40*100</f>
        <v>12.429233338518001</v>
      </c>
      <c r="G40" s="261">
        <f>'MGK_absolut_endg Erg_2014'!G40/'MGK_absolut_endg Erg_2014'!$C$40*100</f>
        <v>5.2784031370641049</v>
      </c>
      <c r="H40" s="261">
        <f>'MGK_absolut_endg Erg_2014'!H40/'MGK_absolut_endg Erg_2014'!$C$40*100</f>
        <v>4.8395273952217464</v>
      </c>
      <c r="I40" s="261">
        <f>'MGK_absolut_endg Erg_2014'!I40/'MGK_absolut_endg Erg_2014'!$C$40*100</f>
        <v>2.8511988150973901</v>
      </c>
      <c r="J40" s="261">
        <f>'MGK_absolut_endg Erg_2014'!J40/'MGK_absolut_endg Erg_2014'!$C$40*100</f>
        <v>1.8223744014535723</v>
      </c>
      <c r="K40" s="275" t="s">
        <v>202</v>
      </c>
      <c r="L40" s="266">
        <f>'MGK_absolut_endg Erg_2014'!L40/'MGK_absolut_endg Erg_2014'!$C$40*100</f>
        <v>5.9013435103493297</v>
      </c>
      <c r="N40" s="242"/>
    </row>
    <row r="41" spans="1:18" ht="15" customHeight="1" x14ac:dyDescent="0.25">
      <c r="A41" s="252" t="s">
        <v>142</v>
      </c>
      <c r="B41" s="253">
        <f>'MGK_absolut_endg Erg_2014'!B41</f>
        <v>49.970776074543146</v>
      </c>
      <c r="C41" s="254">
        <f>'MGK_absolut_endg Erg_2014'!C41</f>
        <v>7028269</v>
      </c>
      <c r="D41" s="269">
        <f>'MGK_absolut_endg Erg_2014'!D41/'MGK_absolut_endg Erg_2014'!$C$41*100</f>
        <v>37.512664925033462</v>
      </c>
      <c r="E41" s="269">
        <f>'MGK_absolut_endg Erg_2014'!E41/'MGK_absolut_endg Erg_2014'!$C$41*100</f>
        <v>31.412286581518149</v>
      </c>
      <c r="F41" s="269">
        <f>'MGK_absolut_endg Erg_2014'!F41/'MGK_absolut_endg Erg_2014'!$C$41*100</f>
        <v>11.683218157984562</v>
      </c>
      <c r="G41" s="269">
        <f>'MGK_absolut_endg Erg_2014'!G41/'MGK_absolut_endg Erg_2014'!$C$41*100</f>
        <v>4.7489075901904156</v>
      </c>
      <c r="H41" s="269">
        <f>'MGK_absolut_endg Erg_2014'!H41/'MGK_absolut_endg Erg_2014'!$C$41*100</f>
        <v>4.6515436446726781</v>
      </c>
      <c r="I41" s="269">
        <f>'MGK_absolut_endg Erg_2014'!I41/'MGK_absolut_endg Erg_2014'!$C$41*100</f>
        <v>2.5537582582567628</v>
      </c>
      <c r="J41" s="269">
        <f>'MGK_absolut_endg Erg_2014'!J41/'MGK_absolut_endg Erg_2014'!$C$41*100</f>
        <v>1.6672384053598406</v>
      </c>
      <c r="K41" s="276" t="s">
        <v>202</v>
      </c>
      <c r="L41" s="272">
        <f>'MGK_absolut_endg Erg_2014'!L41/'MGK_absolut_endg Erg_2014'!$C$41*100</f>
        <v>5.7703824369841277</v>
      </c>
    </row>
    <row r="42" spans="1:18" ht="5.0999999999999996" customHeight="1" x14ac:dyDescent="0.25">
      <c r="A42" s="22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18" ht="12" customHeight="1" x14ac:dyDescent="0.25">
      <c r="A43" s="257" t="s">
        <v>201</v>
      </c>
      <c r="B43" s="258"/>
      <c r="C43" s="258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18" x14ac:dyDescent="0.25">
      <c r="A44" s="257" t="s">
        <v>263</v>
      </c>
      <c r="B44" s="257"/>
      <c r="C44" s="257"/>
      <c r="D44" s="259"/>
      <c r="E44" s="259"/>
      <c r="F44" s="259"/>
      <c r="G44" s="259"/>
      <c r="H44" s="259"/>
      <c r="I44" s="259"/>
      <c r="J44" s="259"/>
      <c r="K44" s="259"/>
    </row>
    <row r="45" spans="1:18" x14ac:dyDescent="0.25">
      <c r="A45" s="258" t="s">
        <v>125</v>
      </c>
      <c r="B45" s="257"/>
      <c r="C45" s="260"/>
      <c r="D45" s="260"/>
      <c r="E45" s="260"/>
      <c r="F45" s="260"/>
      <c r="G45" s="260"/>
      <c r="H45" s="260"/>
      <c r="I45" s="260"/>
      <c r="J45" s="260"/>
      <c r="K45" s="260"/>
      <c r="L45" s="260"/>
    </row>
    <row r="46" spans="1:18" x14ac:dyDescent="0.25">
      <c r="A46" s="257"/>
      <c r="B46" s="257"/>
      <c r="C46" s="257"/>
    </row>
  </sheetData>
  <mergeCells count="13">
    <mergeCell ref="J7:J8"/>
    <mergeCell ref="K7:K8"/>
    <mergeCell ref="L7:L8"/>
    <mergeCell ref="A6:A8"/>
    <mergeCell ref="B6:B8"/>
    <mergeCell ref="C6:C8"/>
    <mergeCell ref="D6:L6"/>
    <mergeCell ref="D7:D8"/>
    <mergeCell ref="E7:E8"/>
    <mergeCell ref="F7:F8"/>
    <mergeCell ref="G7:G8"/>
    <mergeCell ref="H7:H8"/>
    <mergeCell ref="I7:I8"/>
  </mergeCells>
  <pageMargins left="0.78740157480314965" right="0.39370078740157483" top="0.19685039370078741" bottom="0.19685039370078741" header="0.31496062992125984" footer="0.11811023622047245"/>
  <pageSetup paperSize="9" scale="83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8" zoomScale="90" zoomScaleNormal="90" workbookViewId="0">
      <selection activeCell="D40" sqref="D40:J40"/>
    </sheetView>
  </sheetViews>
  <sheetFormatPr baseColWidth="10" defaultColWidth="10.28515625" defaultRowHeight="12.75" x14ac:dyDescent="0.2"/>
  <cols>
    <col min="1" max="1" width="20.85546875" style="3" customWidth="1"/>
    <col min="2" max="2" width="9.42578125" style="3" customWidth="1"/>
    <col min="3" max="3" width="11.140625" style="3" customWidth="1"/>
    <col min="4" max="10" width="11.85546875" style="3" customWidth="1"/>
    <col min="11" max="11" width="10.28515625" style="3"/>
    <col min="12" max="12" width="15.42578125" style="3" customWidth="1"/>
    <col min="13" max="16384" width="10.28515625" style="3"/>
  </cols>
  <sheetData>
    <row r="1" spans="1:16" x14ac:dyDescent="0.2">
      <c r="A1" s="2" t="s">
        <v>88</v>
      </c>
    </row>
    <row r="2" spans="1:16" x14ac:dyDescent="0.2">
      <c r="A2" s="2"/>
    </row>
    <row r="3" spans="1:16" x14ac:dyDescent="0.2">
      <c r="A3" s="2" t="s">
        <v>126</v>
      </c>
    </row>
    <row r="4" spans="1:16" x14ac:dyDescent="0.2">
      <c r="A4" s="4" t="s">
        <v>89</v>
      </c>
    </row>
    <row r="5" spans="1:16" ht="5.0999999999999996" customHeight="1" x14ac:dyDescent="0.2">
      <c r="A5" s="4"/>
    </row>
    <row r="6" spans="1:16" ht="18" customHeight="1" x14ac:dyDescent="0.2">
      <c r="A6" s="477" t="s">
        <v>90</v>
      </c>
      <c r="B6" s="480" t="s">
        <v>91</v>
      </c>
      <c r="C6" s="480" t="s">
        <v>92</v>
      </c>
      <c r="D6" s="483" t="s">
        <v>93</v>
      </c>
      <c r="E6" s="484"/>
      <c r="F6" s="484"/>
      <c r="G6" s="484"/>
      <c r="H6" s="484"/>
      <c r="I6" s="484"/>
      <c r="J6" s="485"/>
    </row>
    <row r="7" spans="1:16" ht="28.5" customHeight="1" x14ac:dyDescent="0.2">
      <c r="A7" s="478"/>
      <c r="B7" s="481"/>
      <c r="C7" s="481"/>
      <c r="D7" s="475" t="s">
        <v>6</v>
      </c>
      <c r="E7" s="475" t="s">
        <v>7</v>
      </c>
      <c r="F7" s="475" t="s">
        <v>94</v>
      </c>
      <c r="G7" s="475" t="s">
        <v>9</v>
      </c>
      <c r="H7" s="475" t="s">
        <v>10</v>
      </c>
      <c r="I7" s="468" t="s">
        <v>200</v>
      </c>
      <c r="J7" s="475" t="s">
        <v>96</v>
      </c>
    </row>
    <row r="8" spans="1:16" ht="28.5" customHeight="1" x14ac:dyDescent="0.2">
      <c r="A8" s="479"/>
      <c r="B8" s="482"/>
      <c r="C8" s="482"/>
      <c r="D8" s="476"/>
      <c r="E8" s="476"/>
      <c r="F8" s="476"/>
      <c r="G8" s="476"/>
      <c r="H8" s="476"/>
      <c r="I8" s="470"/>
      <c r="J8" s="476"/>
    </row>
    <row r="9" spans="1:16" s="10" customFormat="1" ht="15" customHeight="1" x14ac:dyDescent="0.2">
      <c r="A9" s="5" t="s">
        <v>97</v>
      </c>
      <c r="B9" s="6">
        <f>Wahlbeteiligung!D5</f>
        <v>52.855247793726321</v>
      </c>
      <c r="C9" s="7">
        <f>SUM(D9:J9)</f>
        <v>131447</v>
      </c>
      <c r="D9" s="7">
        <f>ITNRW_2009!G37</f>
        <v>43669</v>
      </c>
      <c r="E9" s="7">
        <f>ITNRW_2009!H37</f>
        <v>39770</v>
      </c>
      <c r="F9" s="7">
        <f>ITNRW_2009!I37</f>
        <v>22671</v>
      </c>
      <c r="G9" s="7">
        <f>ITNRW_2009!J37</f>
        <v>7372</v>
      </c>
      <c r="H9" s="8">
        <f>ITNRW_2009!K37</f>
        <v>7542</v>
      </c>
      <c r="I9" s="46">
        <f>ITNRW_2009!AD37</f>
        <v>6911</v>
      </c>
      <c r="J9" s="9">
        <f>ITNRW_2009!M37-I9</f>
        <v>3512</v>
      </c>
    </row>
    <row r="10" spans="1:16" s="10" customFormat="1" ht="15" customHeight="1" x14ac:dyDescent="0.2">
      <c r="A10" s="5" t="s">
        <v>98</v>
      </c>
      <c r="B10" s="6">
        <f>Wahlbeteiligung!D6</f>
        <v>49.482117904881264</v>
      </c>
      <c r="C10" s="7">
        <f>SUM(D10:J10)</f>
        <v>145025</v>
      </c>
      <c r="D10" s="7">
        <f>ITNRW_2009!G44</f>
        <v>39669</v>
      </c>
      <c r="E10" s="7">
        <f>ITNRW_2009!H44</f>
        <v>56455</v>
      </c>
      <c r="F10" s="7">
        <f>ITNRW_2009!I44</f>
        <v>17967</v>
      </c>
      <c r="G10" s="7">
        <f>ITNRW_2009!J44</f>
        <v>11104</v>
      </c>
      <c r="H10" s="8">
        <f>ITNRW_2009!K44</f>
        <v>10046</v>
      </c>
      <c r="I10" s="46">
        <v>0</v>
      </c>
      <c r="J10" s="9">
        <f>ITNRW_2009!M44-I10</f>
        <v>9784</v>
      </c>
    </row>
    <row r="11" spans="1:16" s="10" customFormat="1" ht="15" customHeight="1" x14ac:dyDescent="0.2">
      <c r="A11" s="5" t="s">
        <v>99</v>
      </c>
      <c r="B11" s="6">
        <f>Wahlbeteiligung!D7</f>
        <v>51.805048453792658</v>
      </c>
      <c r="C11" s="7">
        <f t="shared" ref="C11:C36" si="0">SUM(D11:J11)</f>
        <v>48433</v>
      </c>
      <c r="D11" s="7">
        <f>ITNRW_2009!G29</f>
        <v>13792</v>
      </c>
      <c r="E11" s="7">
        <f>ITNRW_2009!H29</f>
        <v>20428</v>
      </c>
      <c r="F11" s="7">
        <f>ITNRW_2009!I29</f>
        <v>3019</v>
      </c>
      <c r="G11" s="7">
        <f>ITNRW_2009!J29</f>
        <v>2624</v>
      </c>
      <c r="H11" s="8">
        <f>ITNRW_2009!K29</f>
        <v>2206</v>
      </c>
      <c r="I11" s="46">
        <f>ITNRW_2009!AD29</f>
        <v>538</v>
      </c>
      <c r="J11" s="9">
        <f>ITNRW_2009!M29-I11</f>
        <v>5826</v>
      </c>
    </row>
    <row r="12" spans="1:16" s="10" customFormat="1" ht="15" customHeight="1" x14ac:dyDescent="0.2">
      <c r="A12" s="5" t="s">
        <v>100</v>
      </c>
      <c r="B12" s="6">
        <f>Wahlbeteiligung!D8</f>
        <v>32.726338382887484</v>
      </c>
      <c r="C12" s="7">
        <f t="shared" si="0"/>
        <v>145495</v>
      </c>
      <c r="D12" s="7">
        <f>ITNRW_2009!G45</f>
        <v>39620</v>
      </c>
      <c r="E12" s="7">
        <f>ITNRW_2009!H45</f>
        <v>63622</v>
      </c>
      <c r="F12" s="7">
        <f>ITNRW_2009!I45</f>
        <v>25082</v>
      </c>
      <c r="G12" s="7">
        <f>ITNRW_2009!J45</f>
        <v>3739</v>
      </c>
      <c r="H12" s="8">
        <f>ITNRW_2009!K45</f>
        <v>5072</v>
      </c>
      <c r="I12" s="46">
        <f>ITNRW_2009!AD45</f>
        <v>2760</v>
      </c>
      <c r="J12" s="9">
        <f>ITNRW_2009!M45-I12</f>
        <v>5600</v>
      </c>
      <c r="L12" s="114" t="s">
        <v>153</v>
      </c>
      <c r="M12" s="115"/>
      <c r="N12" s="115"/>
      <c r="O12" s="115"/>
      <c r="P12" s="115"/>
    </row>
    <row r="13" spans="1:16" s="10" customFormat="1" ht="15" customHeight="1" x14ac:dyDescent="0.2">
      <c r="A13" s="5" t="s">
        <v>101</v>
      </c>
      <c r="B13" s="6">
        <f>Wahlbeteiligung!D9</f>
        <v>45.764739735570735</v>
      </c>
      <c r="C13" s="7">
        <f t="shared" si="0"/>
        <v>88973</v>
      </c>
      <c r="D13" s="7">
        <f>ITNRW_2009!G30</f>
        <v>20045</v>
      </c>
      <c r="E13" s="7">
        <f>ITNRW_2009!H30</f>
        <v>44832</v>
      </c>
      <c r="F13" s="7">
        <f>ITNRW_2009!I30</f>
        <v>5688</v>
      </c>
      <c r="G13" s="7">
        <f>ITNRW_2009!J30</f>
        <v>3972</v>
      </c>
      <c r="H13" s="8">
        <f>ITNRW_2009!K30</f>
        <v>4869</v>
      </c>
      <c r="I13" s="46">
        <v>0</v>
      </c>
      <c r="J13" s="11">
        <f>ITNRW_2009!M30-I13</f>
        <v>9567</v>
      </c>
    </row>
    <row r="14" spans="1:16" s="10" customFormat="1" ht="15" customHeight="1" x14ac:dyDescent="0.2">
      <c r="A14" s="5" t="s">
        <v>102</v>
      </c>
      <c r="B14" s="6">
        <f>Wahlbeteiligung!D10</f>
        <v>45.694465389835621</v>
      </c>
      <c r="C14" s="7">
        <f t="shared" si="0"/>
        <v>68301</v>
      </c>
      <c r="D14" s="7">
        <f>ITNRW_2009!G46</f>
        <v>22741</v>
      </c>
      <c r="E14" s="7">
        <f>ITNRW_2009!H46</f>
        <v>20018</v>
      </c>
      <c r="F14" s="7">
        <f>ITNRW_2009!I46</f>
        <v>8100</v>
      </c>
      <c r="G14" s="7">
        <f>ITNRW_2009!J46</f>
        <v>5172</v>
      </c>
      <c r="H14" s="8">
        <f>ITNRW_2009!K46</f>
        <v>2802</v>
      </c>
      <c r="I14" s="46">
        <f>ITNRW_2009!AD46</f>
        <v>2460</v>
      </c>
      <c r="J14" s="9">
        <f>ITNRW_2009!M46-I14</f>
        <v>7008</v>
      </c>
    </row>
    <row r="15" spans="1:16" s="10" customFormat="1" ht="15" customHeight="1" x14ac:dyDescent="0.2">
      <c r="A15" s="5" t="s">
        <v>103</v>
      </c>
      <c r="B15" s="6">
        <f>Wahlbeteiligung!D11</f>
        <v>52.186119665155118</v>
      </c>
      <c r="C15" s="7">
        <f t="shared" si="0"/>
        <v>69915</v>
      </c>
      <c r="D15" s="7">
        <f>ITNRW_2009!G47</f>
        <v>32841</v>
      </c>
      <c r="E15" s="7">
        <f>ITNRW_2009!H47</f>
        <v>22568</v>
      </c>
      <c r="F15" s="7">
        <f>ITNRW_2009!I47</f>
        <v>5707</v>
      </c>
      <c r="G15" s="7">
        <f>ITNRW_2009!J47</f>
        <v>3989</v>
      </c>
      <c r="H15" s="8">
        <f>ITNRW_2009!K47</f>
        <v>3288</v>
      </c>
      <c r="I15" s="46">
        <f>ITNRW_2009!AD47</f>
        <v>625</v>
      </c>
      <c r="J15" s="9">
        <f>ITNRW_2009!M47-I15</f>
        <v>897</v>
      </c>
    </row>
    <row r="16" spans="1:16" s="10" customFormat="1" ht="16.899999999999999" customHeight="1" x14ac:dyDescent="0.2">
      <c r="A16" s="5" t="s">
        <v>104</v>
      </c>
      <c r="B16" s="6">
        <f>Wahlbeteiligung!D12</f>
        <v>45.155669051691596</v>
      </c>
      <c r="C16" s="7">
        <f t="shared" si="0"/>
        <v>55058</v>
      </c>
      <c r="D16" s="7">
        <f>ITNRW_2009!G48</f>
        <v>14255</v>
      </c>
      <c r="E16" s="7">
        <f>ITNRW_2009!H48</f>
        <v>25023</v>
      </c>
      <c r="F16" s="8">
        <f>ITNRW_2009!I48</f>
        <v>5137</v>
      </c>
      <c r="G16" s="7">
        <f>ITNRW_2009!J48</f>
        <v>3523</v>
      </c>
      <c r="H16" s="8">
        <f>ITNRW_2009!K48</f>
        <v>4098</v>
      </c>
      <c r="I16" s="46">
        <v>0</v>
      </c>
      <c r="J16" s="9">
        <f>ITNRW_2009!M48-I16</f>
        <v>3022</v>
      </c>
    </row>
    <row r="17" spans="1:10" s="10" customFormat="1" ht="15" customHeight="1" x14ac:dyDescent="0.2">
      <c r="A17" s="5" t="s">
        <v>105</v>
      </c>
      <c r="B17" s="6">
        <f>Wahlbeteiligung!D13</f>
        <v>58.237782929931711</v>
      </c>
      <c r="C17" s="7">
        <f t="shared" si="0"/>
        <v>128294</v>
      </c>
      <c r="D17" s="7">
        <f>ITNRW_2009!G31</f>
        <v>50296</v>
      </c>
      <c r="E17" s="7">
        <f>ITNRW_2009!H31</f>
        <v>32068</v>
      </c>
      <c r="F17" s="7">
        <f>ITNRW_2009!I31</f>
        <v>24833</v>
      </c>
      <c r="G17" s="7">
        <f>ITNRW_2009!J31</f>
        <v>11508</v>
      </c>
      <c r="H17" s="8">
        <f>ITNRW_2009!K31</f>
        <v>4294</v>
      </c>
      <c r="I17" s="46">
        <f>ITNRW_2009!AD31</f>
        <v>2159</v>
      </c>
      <c r="J17" s="9">
        <f>ITNRW_2009!M31-I17</f>
        <v>3136</v>
      </c>
    </row>
    <row r="18" spans="1:10" ht="18" customHeight="1" x14ac:dyDescent="0.2">
      <c r="A18" s="12" t="s">
        <v>106</v>
      </c>
      <c r="B18" s="13">
        <f>Wahlbeteiligung!D14</f>
        <v>46.352835698682881</v>
      </c>
      <c r="C18" s="14">
        <f t="shared" si="0"/>
        <v>880941</v>
      </c>
      <c r="D18" s="14">
        <f>SUM(D9:D17)</f>
        <v>276928</v>
      </c>
      <c r="E18" s="14">
        <f t="shared" ref="E18:J18" si="1">SUM(E9:E17)</f>
        <v>324784</v>
      </c>
      <c r="F18" s="14">
        <f t="shared" si="1"/>
        <v>118204</v>
      </c>
      <c r="G18" s="14">
        <f t="shared" si="1"/>
        <v>53003</v>
      </c>
      <c r="H18" s="14">
        <f t="shared" si="1"/>
        <v>44217</v>
      </c>
      <c r="I18" s="47">
        <f t="shared" si="1"/>
        <v>15453</v>
      </c>
      <c r="J18" s="15">
        <f t="shared" si="1"/>
        <v>48352</v>
      </c>
    </row>
    <row r="19" spans="1:10" s="10" customFormat="1" ht="15" customHeight="1" x14ac:dyDescent="0.2">
      <c r="A19" s="5" t="s">
        <v>107</v>
      </c>
      <c r="B19" s="6">
        <f>Wahlbeteiligung!D15</f>
        <v>59.127998443829412</v>
      </c>
      <c r="C19" s="7">
        <f t="shared" si="0"/>
        <v>169381</v>
      </c>
      <c r="D19" s="7">
        <f>ITNRW_2009!G32</f>
        <v>83910</v>
      </c>
      <c r="E19" s="7">
        <f>ITNRW_2009!H32</f>
        <v>37081</v>
      </c>
      <c r="F19" s="7">
        <f>ITNRW_2009!I32</f>
        <v>13988</v>
      </c>
      <c r="G19" s="7">
        <f>ITNRW_2009!J32</f>
        <v>14866</v>
      </c>
      <c r="H19" s="8">
        <f>ITNRW_2009!K32</f>
        <v>4192</v>
      </c>
      <c r="I19" s="46">
        <v>0</v>
      </c>
      <c r="J19" s="49">
        <f>ITNRW_2009!M32-I19</f>
        <v>15344</v>
      </c>
    </row>
    <row r="20" spans="1:10" s="10" customFormat="1" ht="15" customHeight="1" x14ac:dyDescent="0.2">
      <c r="A20" s="5" t="s">
        <v>108</v>
      </c>
      <c r="B20" s="6">
        <f>Wahlbeteiligung!D16</f>
        <v>61.744332493702771</v>
      </c>
      <c r="C20" s="7">
        <f t="shared" si="0"/>
        <v>108294</v>
      </c>
      <c r="D20" s="7">
        <f>ITNRW_2009!G33</f>
        <v>54233</v>
      </c>
      <c r="E20" s="7">
        <f>ITNRW_2009!H33</f>
        <v>23648</v>
      </c>
      <c r="F20" s="7">
        <f>ITNRW_2009!I33</f>
        <v>11798</v>
      </c>
      <c r="G20" s="7">
        <f>ITNRW_2009!J33</f>
        <v>10329</v>
      </c>
      <c r="H20" s="8">
        <f>ITNRW_2009!K33</f>
        <v>2983</v>
      </c>
      <c r="I20" s="46">
        <v>0</v>
      </c>
      <c r="J20" s="49">
        <f>ITNRW_2009!M33-I20</f>
        <v>5303</v>
      </c>
    </row>
    <row r="21" spans="1:10" s="10" customFormat="1" ht="15" customHeight="1" x14ac:dyDescent="0.2">
      <c r="A21" s="5" t="s">
        <v>81</v>
      </c>
      <c r="B21" s="6">
        <f>Wahlbeteiligung!D17</f>
        <v>54.807368729578045</v>
      </c>
      <c r="C21" s="7">
        <f t="shared" si="0"/>
        <v>148528</v>
      </c>
      <c r="D21" s="7">
        <f>ITNRW_2009!G49</f>
        <v>43700</v>
      </c>
      <c r="E21" s="7">
        <f>ITNRW_2009!H49</f>
        <v>57579</v>
      </c>
      <c r="F21" s="7">
        <f>ITNRW_2009!I49</f>
        <v>19040</v>
      </c>
      <c r="G21" s="7">
        <f>ITNRW_2009!J49</f>
        <v>12728</v>
      </c>
      <c r="H21" s="8">
        <f>ITNRW_2009!K49</f>
        <v>7876</v>
      </c>
      <c r="I21" s="46">
        <f>ITNRW_2009!AD49</f>
        <v>2865</v>
      </c>
      <c r="J21" s="49">
        <f>ITNRW_2009!M49-I21</f>
        <v>4740</v>
      </c>
    </row>
    <row r="22" spans="1:10" s="10" customFormat="1" ht="15" customHeight="1" x14ac:dyDescent="0.2">
      <c r="A22" s="5" t="s">
        <v>109</v>
      </c>
      <c r="B22" s="6">
        <f>Wahlbeteiligung!D18</f>
        <v>55.383685800604233</v>
      </c>
      <c r="C22" s="7">
        <f t="shared" si="0"/>
        <v>153403</v>
      </c>
      <c r="D22" s="7">
        <f>ITNRW_2009!G38</f>
        <v>67743</v>
      </c>
      <c r="E22" s="7">
        <f>ITNRW_2009!H38</f>
        <v>37773</v>
      </c>
      <c r="F22" s="7">
        <f>ITNRW_2009!I38</f>
        <v>17382</v>
      </c>
      <c r="G22" s="7">
        <f>ITNRW_2009!J38</f>
        <v>12342</v>
      </c>
      <c r="H22" s="8">
        <f>ITNRW_2009!K38</f>
        <v>4507</v>
      </c>
      <c r="I22" s="46">
        <f>ITNRW_2009!AD38</f>
        <v>11602</v>
      </c>
      <c r="J22" s="49">
        <f>ITNRW_2009!M38-I22</f>
        <v>2054</v>
      </c>
    </row>
    <row r="23" spans="1:10" s="10" customFormat="1" ht="15" customHeight="1" x14ac:dyDescent="0.2">
      <c r="A23" s="5" t="s">
        <v>110</v>
      </c>
      <c r="B23" s="6">
        <f>Wahlbeteiligung!D19</f>
        <v>53.423744318900667</v>
      </c>
      <c r="C23" s="7">
        <f t="shared" si="0"/>
        <v>107725</v>
      </c>
      <c r="D23" s="7">
        <f>ITNRW_2009!G39</f>
        <v>38188</v>
      </c>
      <c r="E23" s="7">
        <f>ITNRW_2009!H39</f>
        <v>40211</v>
      </c>
      <c r="F23" s="7">
        <f>ITNRW_2009!I39</f>
        <v>11251</v>
      </c>
      <c r="G23" s="7">
        <f>ITNRW_2009!J39</f>
        <v>9860</v>
      </c>
      <c r="H23" s="8">
        <f>ITNRW_2009!K39</f>
        <v>4439</v>
      </c>
      <c r="I23" s="46">
        <f>ITNRW_2009!AD39</f>
        <v>3776</v>
      </c>
      <c r="J23" s="49">
        <f>ITNRW_2009!M39-I23</f>
        <v>0</v>
      </c>
    </row>
    <row r="24" spans="1:10" s="10" customFormat="1" ht="15" customHeight="1" x14ac:dyDescent="0.2">
      <c r="A24" s="5" t="s">
        <v>82</v>
      </c>
      <c r="B24" s="6">
        <f>Wahlbeteiligung!D20</f>
        <v>57.685949668707124</v>
      </c>
      <c r="C24" s="7">
        <f t="shared" si="0"/>
        <v>125686</v>
      </c>
      <c r="D24" s="7">
        <f>ITNRW_2009!G50</f>
        <v>66291</v>
      </c>
      <c r="E24" s="7">
        <f>ITNRW_2009!H50</f>
        <v>31813</v>
      </c>
      <c r="F24" s="7">
        <f>ITNRW_2009!I50</f>
        <v>8406</v>
      </c>
      <c r="G24" s="7">
        <f>ITNRW_2009!J50</f>
        <v>12405</v>
      </c>
      <c r="H24" s="8">
        <f>ITNRW_2009!K50</f>
        <v>3866</v>
      </c>
      <c r="I24" s="46">
        <v>0</v>
      </c>
      <c r="J24" s="49">
        <f>ITNRW_2009!M50-I24</f>
        <v>2905</v>
      </c>
    </row>
    <row r="25" spans="1:10" s="10" customFormat="1" ht="15" customHeight="1" x14ac:dyDescent="0.2">
      <c r="A25" s="5" t="s">
        <v>111</v>
      </c>
      <c r="B25" s="6">
        <f>Wahlbeteiligung!D21</f>
        <v>59.605251259792681</v>
      </c>
      <c r="C25" s="7">
        <f t="shared" si="0"/>
        <v>70602</v>
      </c>
      <c r="D25" s="7">
        <f>ITNRW_2009!G40</f>
        <v>34839</v>
      </c>
      <c r="E25" s="7">
        <f>ITNRW_2009!H40</f>
        <v>16410</v>
      </c>
      <c r="F25" s="7">
        <f>ITNRW_2009!I40</f>
        <v>6099</v>
      </c>
      <c r="G25" s="7">
        <f>ITNRW_2009!J40</f>
        <v>5658</v>
      </c>
      <c r="H25" s="8">
        <f>ITNRW_2009!K40</f>
        <v>2211</v>
      </c>
      <c r="I25" s="46">
        <f>ITNRW_2009!AD40</f>
        <v>5385</v>
      </c>
      <c r="J25" s="49">
        <f>ITNRW_2009!M40-I25</f>
        <v>0</v>
      </c>
    </row>
    <row r="26" spans="1:10" s="10" customFormat="1" ht="15" customHeight="1" x14ac:dyDescent="0.2">
      <c r="A26" s="5" t="s">
        <v>112</v>
      </c>
      <c r="B26" s="6">
        <f>Wahlbeteiligung!D22</f>
        <v>55.82662986421564</v>
      </c>
      <c r="C26" s="7">
        <f t="shared" si="0"/>
        <v>157114</v>
      </c>
      <c r="D26" s="7">
        <f>ITNRW_2009!G41</f>
        <v>55130</v>
      </c>
      <c r="E26" s="7">
        <f>ITNRW_2009!H41</f>
        <v>55248</v>
      </c>
      <c r="F26" s="7">
        <f>ITNRW_2009!I41</f>
        <v>16515</v>
      </c>
      <c r="G26" s="7">
        <f>ITNRW_2009!J41</f>
        <v>15460</v>
      </c>
      <c r="H26" s="8">
        <f>ITNRW_2009!K41</f>
        <v>6316</v>
      </c>
      <c r="I26" s="46">
        <v>0</v>
      </c>
      <c r="J26" s="49">
        <f>ITNRW_2009!M41-I26</f>
        <v>8445</v>
      </c>
    </row>
    <row r="27" spans="1:10" s="10" customFormat="1" ht="15" customHeight="1" x14ac:dyDescent="0.2">
      <c r="A27" s="5" t="s">
        <v>83</v>
      </c>
      <c r="B27" s="6">
        <f>Wahlbeteiligung!D23</f>
        <v>48.871387283236992</v>
      </c>
      <c r="C27" s="7">
        <f t="shared" si="0"/>
        <v>164960</v>
      </c>
      <c r="D27" s="7">
        <f>ITNRW_2009!G51</f>
        <v>65530</v>
      </c>
      <c r="E27" s="7">
        <f>ITNRW_2009!H51</f>
        <v>46879</v>
      </c>
      <c r="F27" s="7">
        <f>ITNRW_2009!I51</f>
        <v>15831</v>
      </c>
      <c r="G27" s="7">
        <f>ITNRW_2009!J51</f>
        <v>16952</v>
      </c>
      <c r="H27" s="8">
        <f>ITNRW_2009!K51</f>
        <v>7130</v>
      </c>
      <c r="I27" s="46">
        <f>ITNRW_2009!AD51</f>
        <v>9512</v>
      </c>
      <c r="J27" s="49">
        <f>ITNRW_2009!M51-I27</f>
        <v>3126</v>
      </c>
    </row>
    <row r="28" spans="1:10" s="10" customFormat="1" ht="15" customHeight="1" x14ac:dyDescent="0.2">
      <c r="A28" s="5" t="s">
        <v>113</v>
      </c>
      <c r="B28" s="6">
        <f>Wahlbeteiligung!D24</f>
        <v>52.754035170386736</v>
      </c>
      <c r="C28" s="7">
        <f t="shared" si="0"/>
        <v>134254</v>
      </c>
      <c r="D28" s="7">
        <f>ITNRW_2009!G42</f>
        <v>51871</v>
      </c>
      <c r="E28" s="7">
        <f>ITNRW_2009!H42</f>
        <v>45022</v>
      </c>
      <c r="F28" s="7">
        <f>ITNRW_2009!I42</f>
        <v>12829</v>
      </c>
      <c r="G28" s="7">
        <f>ITNRW_2009!J42</f>
        <v>12257</v>
      </c>
      <c r="H28" s="8">
        <f>ITNRW_2009!K42</f>
        <v>4398</v>
      </c>
      <c r="I28" s="46">
        <v>0</v>
      </c>
      <c r="J28" s="49">
        <f>ITNRW_2009!M42-I28</f>
        <v>7877</v>
      </c>
    </row>
    <row r="29" spans="1:10" s="10" customFormat="1" ht="15" customHeight="1" x14ac:dyDescent="0.2">
      <c r="A29" s="5" t="s">
        <v>114</v>
      </c>
      <c r="B29" s="6">
        <f>Wahlbeteiligung!D25</f>
        <v>57.736323998741398</v>
      </c>
      <c r="C29" s="7">
        <f t="shared" si="0"/>
        <v>63198</v>
      </c>
      <c r="D29" s="7">
        <f>ITNRW_2009!G52</f>
        <v>35354</v>
      </c>
      <c r="E29" s="7">
        <f>ITNRW_2009!H52</f>
        <v>12428</v>
      </c>
      <c r="F29" s="7">
        <f>ITNRW_2009!I52</f>
        <v>4371</v>
      </c>
      <c r="G29" s="7">
        <f>ITNRW_2009!J52</f>
        <v>4569</v>
      </c>
      <c r="H29" s="8">
        <f>ITNRW_2009!K52</f>
        <v>1542</v>
      </c>
      <c r="I29" s="46">
        <v>0</v>
      </c>
      <c r="J29" s="49">
        <f>ITNRW_2009!M52-I29</f>
        <v>4934</v>
      </c>
    </row>
    <row r="30" spans="1:10" s="10" customFormat="1" ht="15" customHeight="1" x14ac:dyDescent="0.2">
      <c r="A30" s="5" t="s">
        <v>115</v>
      </c>
      <c r="B30" s="6">
        <f>Wahlbeteiligung!D26</f>
        <v>51.897240723120838</v>
      </c>
      <c r="C30" s="7">
        <f t="shared" si="0"/>
        <v>119615</v>
      </c>
      <c r="D30" s="7">
        <f>ITNRW_2009!G43</f>
        <v>62909</v>
      </c>
      <c r="E30" s="7">
        <f>ITNRW_2009!H43</f>
        <v>21931</v>
      </c>
      <c r="F30" s="7">
        <f>ITNRW_2009!I43</f>
        <v>13332</v>
      </c>
      <c r="G30" s="7">
        <f>ITNRW_2009!J43</f>
        <v>12954</v>
      </c>
      <c r="H30" s="8">
        <f>ITNRW_2009!K43</f>
        <v>4167</v>
      </c>
      <c r="I30" s="46">
        <v>0</v>
      </c>
      <c r="J30" s="49">
        <f>ITNRW_2009!M43-I30</f>
        <v>4322</v>
      </c>
    </row>
    <row r="31" spans="1:10" s="10" customFormat="1" ht="15" customHeight="1" x14ac:dyDescent="0.2">
      <c r="A31" s="5" t="s">
        <v>116</v>
      </c>
      <c r="B31" s="6">
        <f>Wahlbeteiligung!D27</f>
        <v>52.807437407952875</v>
      </c>
      <c r="C31" s="7">
        <f t="shared" si="0"/>
        <v>263762</v>
      </c>
      <c r="D31" s="7">
        <f>ITNRW_2009!G34</f>
        <v>91405</v>
      </c>
      <c r="E31" s="7">
        <f>ITNRW_2009!H34</f>
        <v>98089</v>
      </c>
      <c r="F31" s="7">
        <f>ITNRW_2009!I34</f>
        <v>23385</v>
      </c>
      <c r="G31" s="7">
        <f>ITNRW_2009!J34</f>
        <v>19590</v>
      </c>
      <c r="H31" s="8">
        <f>ITNRW_2009!K34</f>
        <v>17104</v>
      </c>
      <c r="I31" s="46">
        <v>0</v>
      </c>
      <c r="J31" s="49">
        <f>ITNRW_2009!M34-I31</f>
        <v>14189</v>
      </c>
    </row>
    <row r="32" spans="1:10" s="10" customFormat="1" ht="15" customHeight="1" x14ac:dyDescent="0.2">
      <c r="A32" s="5" t="s">
        <v>117</v>
      </c>
      <c r="B32" s="6">
        <f>Wahlbeteiligung!D28</f>
        <v>53.666249108338995</v>
      </c>
      <c r="C32" s="7">
        <f t="shared" si="0"/>
        <v>121326</v>
      </c>
      <c r="D32" s="7">
        <f>ITNRW_2009!G53</f>
        <v>45787</v>
      </c>
      <c r="E32" s="7">
        <f>ITNRW_2009!H53</f>
        <v>37300</v>
      </c>
      <c r="F32" s="7">
        <f>ITNRW_2009!I53</f>
        <v>11560</v>
      </c>
      <c r="G32" s="7">
        <f>ITNRW_2009!J53</f>
        <v>13387</v>
      </c>
      <c r="H32" s="8">
        <f>ITNRW_2009!K53</f>
        <v>4528</v>
      </c>
      <c r="I32" s="46">
        <v>0</v>
      </c>
      <c r="J32" s="49">
        <f>ITNRW_2009!M53-I32</f>
        <v>8764</v>
      </c>
    </row>
    <row r="33" spans="1:16" s="10" customFormat="1" ht="15" customHeight="1" x14ac:dyDescent="0.2">
      <c r="A33" s="5" t="s">
        <v>118</v>
      </c>
      <c r="B33" s="6">
        <f>Wahlbeteiligung!D29</f>
        <v>52.41417524105352</v>
      </c>
      <c r="C33" s="7">
        <f t="shared" si="0"/>
        <v>127596</v>
      </c>
      <c r="D33" s="7">
        <f>ITNRW_2009!G54</f>
        <v>54574</v>
      </c>
      <c r="E33" s="7">
        <f>ITNRW_2009!H54</f>
        <v>30563</v>
      </c>
      <c r="F33" s="7">
        <f>ITNRW_2009!I54</f>
        <v>9440</v>
      </c>
      <c r="G33" s="7">
        <f>ITNRW_2009!J54</f>
        <v>13044</v>
      </c>
      <c r="H33" s="8">
        <f>ITNRW_2009!K54</f>
        <v>4210</v>
      </c>
      <c r="I33" s="46">
        <f>ITNRW_2009!AD54</f>
        <v>13823</v>
      </c>
      <c r="J33" s="49">
        <f>ITNRW_2009!M54-I33</f>
        <v>1942</v>
      </c>
    </row>
    <row r="34" spans="1:16" s="10" customFormat="1" ht="15" customHeight="1" x14ac:dyDescent="0.2">
      <c r="A34" s="5" t="s">
        <v>119</v>
      </c>
      <c r="B34" s="6">
        <f>Wahlbeteiligung!D30</f>
        <v>58.023034205823961</v>
      </c>
      <c r="C34" s="7">
        <f t="shared" si="0"/>
        <v>200944</v>
      </c>
      <c r="D34" s="7">
        <f>ITNRW_2009!G35</f>
        <v>93111</v>
      </c>
      <c r="E34" s="7">
        <f>ITNRW_2009!H35</f>
        <v>58417</v>
      </c>
      <c r="F34" s="7">
        <f>ITNRW_2009!I35</f>
        <v>21969</v>
      </c>
      <c r="G34" s="7">
        <f>ITNRW_2009!J35</f>
        <v>20364</v>
      </c>
      <c r="H34" s="8">
        <f>ITNRW_2009!K35</f>
        <v>6970</v>
      </c>
      <c r="I34" s="46">
        <f>ITNRW_2009!AD35</f>
        <v>0</v>
      </c>
      <c r="J34" s="49">
        <f>ITNRW_2009!M35-I34</f>
        <v>113</v>
      </c>
    </row>
    <row r="35" spans="1:16" s="10" customFormat="1" ht="15" customHeight="1" x14ac:dyDescent="0.2">
      <c r="A35" s="5" t="s">
        <v>120</v>
      </c>
      <c r="B35" s="6">
        <f>Wahlbeteiligung!D31</f>
        <v>53.993213152107032</v>
      </c>
      <c r="C35" s="7">
        <f t="shared" si="0"/>
        <v>173026</v>
      </c>
      <c r="D35" s="7">
        <f>ITNRW_2009!G55</f>
        <v>49245</v>
      </c>
      <c r="E35" s="7">
        <f>ITNRW_2009!H55</f>
        <v>72708</v>
      </c>
      <c r="F35" s="7">
        <f>ITNRW_2009!I55</f>
        <v>20138</v>
      </c>
      <c r="G35" s="7">
        <f>ITNRW_2009!J55</f>
        <v>13166</v>
      </c>
      <c r="H35" s="8">
        <f>ITNRW_2009!K55</f>
        <v>8506</v>
      </c>
      <c r="I35" s="46">
        <f>ITNRW_2009!AD55</f>
        <v>4831</v>
      </c>
      <c r="J35" s="49">
        <f>ITNRW_2009!M55-I35</f>
        <v>4432</v>
      </c>
    </row>
    <row r="36" spans="1:16" s="10" customFormat="1" ht="15" customHeight="1" x14ac:dyDescent="0.2">
      <c r="A36" s="16" t="s">
        <v>121</v>
      </c>
      <c r="B36" s="17">
        <f>Wahlbeteiligung!D32</f>
        <v>58.365853438719505</v>
      </c>
      <c r="C36" s="7">
        <f t="shared" si="0"/>
        <v>127875</v>
      </c>
      <c r="D36" s="7">
        <f>ITNRW_2009!G36</f>
        <v>57160</v>
      </c>
      <c r="E36" s="7">
        <f>ITNRW_2009!H36</f>
        <v>28446</v>
      </c>
      <c r="F36" s="7">
        <f>ITNRW_2009!I36</f>
        <v>14609</v>
      </c>
      <c r="G36" s="7">
        <f>ITNRW_2009!J36</f>
        <v>13074</v>
      </c>
      <c r="H36" s="8">
        <f>ITNRW_2009!K36</f>
        <v>3823</v>
      </c>
      <c r="I36" s="46">
        <v>0</v>
      </c>
      <c r="J36" s="49">
        <f>ITNRW_2009!M36-I36</f>
        <v>10763</v>
      </c>
      <c r="L36" s="114" t="s">
        <v>153</v>
      </c>
      <c r="M36" s="115"/>
      <c r="N36" s="115"/>
      <c r="O36" s="115"/>
      <c r="P36" s="115"/>
    </row>
    <row r="37" spans="1:16" ht="18" customHeight="1" x14ac:dyDescent="0.2">
      <c r="A37" s="18" t="s">
        <v>122</v>
      </c>
      <c r="B37" s="19">
        <f>Wahlbeteiligung!D33</f>
        <v>54.96205025055626</v>
      </c>
      <c r="C37" s="14">
        <f>SUM(D37:J37)</f>
        <v>2537289</v>
      </c>
      <c r="D37" s="14">
        <f>SUM(D19:D36)</f>
        <v>1050980</v>
      </c>
      <c r="E37" s="14">
        <f t="shared" ref="E37:J37" si="2">SUM(E19:E36)</f>
        <v>751546</v>
      </c>
      <c r="F37" s="14">
        <f t="shared" si="2"/>
        <v>251943</v>
      </c>
      <c r="G37" s="14">
        <f t="shared" si="2"/>
        <v>233005</v>
      </c>
      <c r="H37" s="14">
        <f t="shared" si="2"/>
        <v>98768</v>
      </c>
      <c r="I37" s="47">
        <f t="shared" si="2"/>
        <v>51794</v>
      </c>
      <c r="J37" s="15">
        <f t="shared" si="2"/>
        <v>99253</v>
      </c>
    </row>
    <row r="38" spans="1:16" ht="18" customHeight="1" thickBot="1" x14ac:dyDescent="0.25">
      <c r="A38" s="20" t="s">
        <v>123</v>
      </c>
      <c r="B38" s="21">
        <f>Wahlbeteiligung!D34</f>
        <v>52.459714731024086</v>
      </c>
      <c r="C38" s="22">
        <f>SUM(D38:J38)</f>
        <v>3418230</v>
      </c>
      <c r="D38" s="22">
        <f>D18+D37</f>
        <v>1327908</v>
      </c>
      <c r="E38" s="22">
        <f t="shared" ref="E38:I38" si="3">E18+E37</f>
        <v>1076330</v>
      </c>
      <c r="F38" s="22">
        <f t="shared" si="3"/>
        <v>370147</v>
      </c>
      <c r="G38" s="22">
        <f t="shared" si="3"/>
        <v>286008</v>
      </c>
      <c r="H38" s="22">
        <f t="shared" si="3"/>
        <v>142985</v>
      </c>
      <c r="I38" s="48">
        <f t="shared" si="3"/>
        <v>67247</v>
      </c>
      <c r="J38" s="23">
        <f>J18+J37</f>
        <v>147605</v>
      </c>
    </row>
    <row r="39" spans="1:16" ht="15" customHeight="1" thickTop="1" x14ac:dyDescent="0.2">
      <c r="A39" s="24" t="s">
        <v>124</v>
      </c>
      <c r="B39" s="6"/>
      <c r="C39" s="7"/>
      <c r="D39" s="7"/>
      <c r="E39" s="7"/>
      <c r="F39" s="7"/>
      <c r="G39" s="7"/>
      <c r="H39" s="7"/>
      <c r="I39" s="194"/>
      <c r="J39" s="26"/>
    </row>
    <row r="40" spans="1:16" ht="15" customHeight="1" x14ac:dyDescent="0.2">
      <c r="A40" s="24" t="s">
        <v>136</v>
      </c>
      <c r="B40" s="6">
        <f>Wahlbeteiligung!D35</f>
        <v>51.412177985948482</v>
      </c>
      <c r="C40" s="7">
        <f>ITNRW_2009!F58</f>
        <v>3789696</v>
      </c>
      <c r="D40" s="7">
        <f>ITNRW_2009!G58</f>
        <v>1459223</v>
      </c>
      <c r="E40" s="7">
        <f>ITNRW_2009!H58</f>
        <v>1046136</v>
      </c>
      <c r="F40" s="7">
        <f>ITNRW_2009!I58</f>
        <v>494263</v>
      </c>
      <c r="G40" s="7">
        <f>ITNRW_2009!J58</f>
        <v>371915</v>
      </c>
      <c r="H40" s="7">
        <f>ITNRW_2009!K58</f>
        <v>168170</v>
      </c>
      <c r="I40" s="195" t="s">
        <v>202</v>
      </c>
      <c r="J40" s="11">
        <f>ITNRW_2009!M58</f>
        <v>249989</v>
      </c>
      <c r="L40" s="122"/>
    </row>
    <row r="41" spans="1:16" ht="15" customHeight="1" x14ac:dyDescent="0.2">
      <c r="A41" s="27" t="s">
        <v>142</v>
      </c>
      <c r="B41" s="28">
        <f>Wahlbeteiligung!D36</f>
        <v>51.903511939486435</v>
      </c>
      <c r="C41" s="29">
        <f>SUM(D41:J41)</f>
        <v>7207926</v>
      </c>
      <c r="D41" s="29">
        <f>ITNRW_2009!G60</f>
        <v>2787131</v>
      </c>
      <c r="E41" s="29">
        <f>ITNRW_2009!H60</f>
        <v>2122466</v>
      </c>
      <c r="F41" s="29">
        <f>ITNRW_2009!I60</f>
        <v>864410</v>
      </c>
      <c r="G41" s="29">
        <f>ITNRW_2009!J60</f>
        <v>657923</v>
      </c>
      <c r="H41" s="29">
        <f>ITNRW_2009!K60</f>
        <v>311155</v>
      </c>
      <c r="I41" s="196" t="s">
        <v>202</v>
      </c>
      <c r="J41" s="193">
        <f>ITNRW_2009!M60</f>
        <v>464841</v>
      </c>
    </row>
    <row r="42" spans="1:16" ht="5.0999999999999996" customHeight="1" x14ac:dyDescent="0.2">
      <c r="A42" s="2"/>
      <c r="B42" s="30"/>
      <c r="C42" s="30"/>
      <c r="D42" s="30"/>
      <c r="E42" s="30"/>
      <c r="F42" s="30"/>
      <c r="G42" s="30"/>
      <c r="H42" s="30"/>
      <c r="I42" s="30"/>
      <c r="J42" s="30"/>
    </row>
    <row r="43" spans="1:16" ht="12" customHeight="1" x14ac:dyDescent="0.2">
      <c r="A43" s="31" t="s">
        <v>201</v>
      </c>
      <c r="B43" s="32"/>
      <c r="C43" s="32"/>
      <c r="D43" s="30"/>
      <c r="E43" s="30"/>
      <c r="F43" s="30"/>
      <c r="G43" s="30"/>
      <c r="H43" s="30"/>
      <c r="I43" s="30"/>
      <c r="J43" s="30"/>
    </row>
    <row r="44" spans="1:16" ht="6" customHeight="1" x14ac:dyDescent="0.2">
      <c r="B44" s="31"/>
      <c r="C44" s="31"/>
      <c r="D44" s="120"/>
      <c r="E44" s="120"/>
      <c r="F44" s="120"/>
      <c r="G44" s="120"/>
      <c r="H44" s="120"/>
      <c r="I44" s="120"/>
    </row>
    <row r="45" spans="1:16" x14ac:dyDescent="0.2">
      <c r="A45" s="32" t="s">
        <v>125</v>
      </c>
      <c r="B45" s="31"/>
      <c r="C45" s="121"/>
      <c r="D45" s="121"/>
      <c r="E45" s="121"/>
      <c r="F45" s="121"/>
      <c r="G45" s="121"/>
      <c r="H45" s="121"/>
      <c r="I45" s="121"/>
      <c r="J45" s="121"/>
    </row>
    <row r="46" spans="1:16" x14ac:dyDescent="0.2">
      <c r="A46" s="31"/>
      <c r="B46" s="31"/>
      <c r="C46" s="31"/>
    </row>
    <row r="47" spans="1:16" x14ac:dyDescent="0.2">
      <c r="A47" s="31"/>
      <c r="B47" s="31"/>
      <c r="C47" s="31"/>
    </row>
  </sheetData>
  <mergeCells count="11">
    <mergeCell ref="C6:C8"/>
    <mergeCell ref="I7:I8"/>
    <mergeCell ref="B6:B8"/>
    <mergeCell ref="A6:A8"/>
    <mergeCell ref="D7:D8"/>
    <mergeCell ref="H7:H8"/>
    <mergeCell ref="D6:J6"/>
    <mergeCell ref="J7:J8"/>
    <mergeCell ref="E7:E8"/>
    <mergeCell ref="F7:F8"/>
    <mergeCell ref="G7:G8"/>
  </mergeCells>
  <phoneticPr fontId="3" type="noConversion"/>
  <pageMargins left="0.78740157480314965" right="0.39370078740157483" top="0.19685039370078741" bottom="0.19685039370078741" header="0.31496062992125984" footer="0.11811023622047245"/>
  <pageSetup paperSize="9" scale="8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11</vt:i4>
      </vt:variant>
    </vt:vector>
  </HeadingPairs>
  <TitlesOfParts>
    <vt:vector size="32" baseType="lpstr">
      <vt:lpstr>Vergleich_14_09</vt:lpstr>
      <vt:lpstr>Balkengrafiken_2014</vt:lpstr>
      <vt:lpstr>MGK_Vergleich_2024_2019</vt:lpstr>
      <vt:lpstr>Prozent_vorl Erg_2014</vt:lpstr>
      <vt:lpstr>Prozent_endg Erg_2009</vt:lpstr>
      <vt:lpstr>Absolut_vorl Erg_2014</vt:lpstr>
      <vt:lpstr>MGK_Prozent_vorl Erg_EU2024</vt:lpstr>
      <vt:lpstr>MGK_Prozent_endg Erg_2014</vt:lpstr>
      <vt:lpstr>Absolut_endg Erg_2009</vt:lpstr>
      <vt:lpstr>MGK_absolut_vorl Erg_EU2024</vt:lpstr>
      <vt:lpstr>MGK_absolut_endg Erg_2014</vt:lpstr>
      <vt:lpstr>4Regionen_absolut_2014</vt:lpstr>
      <vt:lpstr>4Regionen_Prozent_2014</vt:lpstr>
      <vt:lpstr>4Regionen_Differenz_2014_2009</vt:lpstr>
      <vt:lpstr>Wahlbeteiligung</vt:lpstr>
      <vt:lpstr>IT.NRW_2014_endg</vt:lpstr>
      <vt:lpstr>MGK_prozent_EU2019</vt:lpstr>
      <vt:lpstr>MGK_absolut_EU2019</vt:lpstr>
      <vt:lpstr>ITNRW_2014</vt:lpstr>
      <vt:lpstr>ITNRW_2009</vt:lpstr>
      <vt:lpstr>EASYMAP_2014</vt:lpstr>
      <vt:lpstr>IT.NRW_2014_endg!a05999995</vt:lpstr>
      <vt:lpstr>'Absolut_endg Erg_2009'!Druckbereich</vt:lpstr>
      <vt:lpstr>'Absolut_vorl Erg_2014'!Druckbereich</vt:lpstr>
      <vt:lpstr>'MGK_absolut_endg Erg_2014'!Druckbereich</vt:lpstr>
      <vt:lpstr>MGK_absolut_EU2019!Druckbereich</vt:lpstr>
      <vt:lpstr>'MGK_absolut_vorl Erg_EU2024'!Druckbereich</vt:lpstr>
      <vt:lpstr>'MGK_Prozent_endg Erg_2014'!Druckbereich</vt:lpstr>
      <vt:lpstr>MGK_prozent_EU2019!Druckbereich</vt:lpstr>
      <vt:lpstr>'MGK_Prozent_vorl Erg_EU2024'!Druckbereich</vt:lpstr>
      <vt:lpstr>MGK_Vergleich_2024_2019!Druckbereich</vt:lpstr>
      <vt:lpstr>Vergleich_14_09!Druckbereich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P002ST01</dc:creator>
  <cp:lastModifiedBy>p002st05</cp:lastModifiedBy>
  <cp:lastPrinted>2024-06-10T06:33:26Z</cp:lastPrinted>
  <dcterms:created xsi:type="dcterms:W3CDTF">2009-12-01T10:40:40Z</dcterms:created>
  <dcterms:modified xsi:type="dcterms:W3CDTF">2024-06-24T11:06:53Z</dcterms:modified>
</cp:coreProperties>
</file>